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区2018年政府投资重点建设项目计划及责任分工" sheetId="1" r:id="rId1"/>
  </sheets>
  <definedNames>
    <definedName name="_xlnm.Print_Area" localSheetId="0">'区2018年政府投资重点建设项目计划及责任分工'!$A$1:$AC$147</definedName>
    <definedName name="_xlnm.Print_Titles" localSheetId="0">'区2018年政府投资重点建设项目计划及责任分工'!$5:$6</definedName>
  </definedNames>
  <calcPr fullCalcOnLoad="1"/>
</workbook>
</file>

<file path=xl/sharedStrings.xml><?xml version="1.0" encoding="utf-8"?>
<sst xmlns="http://schemas.openxmlformats.org/spreadsheetml/2006/main" count="1726" uniqueCount="400">
  <si>
    <t>附件3</t>
  </si>
  <si>
    <t>区2018年政府投资重点建设项目1-3月推进情况表</t>
  </si>
  <si>
    <t>单位：万元</t>
  </si>
  <si>
    <t>序号</t>
  </si>
  <si>
    <t>项目名称</t>
  </si>
  <si>
    <t>区分管领导</t>
  </si>
  <si>
    <t>项目建设单位</t>
  </si>
  <si>
    <t>计划开工时间</t>
  </si>
  <si>
    <t>预计建成时间</t>
  </si>
  <si>
    <t>前期工作情况</t>
  </si>
  <si>
    <t>总投资</t>
  </si>
  <si>
    <t>2018年投资计划</t>
  </si>
  <si>
    <t>1-3月完成投资</t>
  </si>
  <si>
    <t>本月完成投资</t>
  </si>
  <si>
    <t>完成年度投资计划（%）</t>
  </si>
  <si>
    <t xml:space="preserve">累计完成投资  </t>
  </si>
  <si>
    <t>占总投资（%）</t>
  </si>
  <si>
    <t>项目推进情况</t>
  </si>
  <si>
    <t>存在主要问题</t>
  </si>
  <si>
    <t>建议措施</t>
  </si>
  <si>
    <t>备注</t>
  </si>
  <si>
    <t>年份</t>
  </si>
  <si>
    <t>月份</t>
  </si>
  <si>
    <t>可研批复</t>
  </si>
  <si>
    <t>规划选址</t>
  </si>
  <si>
    <t>用地预审</t>
  </si>
  <si>
    <t>初步设计</t>
  </si>
  <si>
    <t>概算评审</t>
  </si>
  <si>
    <t>施工图审批</t>
  </si>
  <si>
    <t>预算评审</t>
  </si>
  <si>
    <t>环评</t>
  </si>
  <si>
    <t>施工许可</t>
  </si>
  <si>
    <t>征地拆迁</t>
  </si>
  <si>
    <t>正式项目合计：78项（续建39项，新开工39项），已开工41项，未开工37项</t>
  </si>
  <si>
    <t>一、增城经济技术开发区项目7项（续建4项，新开工3项）</t>
  </si>
  <si>
    <t>（一）续建4项</t>
  </si>
  <si>
    <t>开发区二期拆迁安置新社区项目</t>
  </si>
  <si>
    <t>邬卫东</t>
  </si>
  <si>
    <t>增城市新塘工业加工区开发总公司</t>
  </si>
  <si>
    <t>2017</t>
  </si>
  <si>
    <t>10</t>
  </si>
  <si>
    <t>12</t>
  </si>
  <si>
    <t>是</t>
  </si>
  <si>
    <t>否</t>
  </si>
  <si>
    <t>1.取得基坑开挖和支护工程、桩基础工程临时施工许可复函；
2.基坑开挖和支护工程已完成100%，桩基础工程完成20%。</t>
  </si>
  <si>
    <t>开发区沙宁公路升级改造工程</t>
  </si>
  <si>
    <t>广州南香山建设投资有限公司</t>
  </si>
  <si>
    <t>2020</t>
  </si>
  <si>
    <t>05</t>
  </si>
  <si>
    <t>项目已进场，正在开展桩基及排水管施工。</t>
  </si>
  <si>
    <t>永宁湖中村、百湖村清苗，新塘长巷村青苗、拆迁问题，下岭村、巷口村青苗问题；管线迁移问题。</t>
  </si>
  <si>
    <t>请永宁街加快征拆进度，协调管线迁移。</t>
  </si>
  <si>
    <t>开发区创誉路（新新公路-新耀南路）市政道路工程</t>
  </si>
  <si>
    <t>06</t>
  </si>
  <si>
    <t>2018</t>
  </si>
  <si>
    <t>1.已完成桥梁预制梁吊装，正在进行桥面现浇层施工；
2.永和河以东，已完成道路沥青第二层的摊铺；
3.永和河以西，已完成路床的平整，正在进行雨污管道的施工和路基的填筑。</t>
  </si>
  <si>
    <t>永宁大道（香山大道至沙宁公路）市政道路工程</t>
  </si>
  <si>
    <t>2014</t>
  </si>
  <si>
    <t>01</t>
  </si>
  <si>
    <t>2019</t>
  </si>
  <si>
    <t>已完成新辉路至九如村龙岗围社段、湖中村村围段等部分道路、排水工程和沙宁公路西侧桥梁桩基冲孔桩施工。</t>
  </si>
  <si>
    <t>征拆缓慢。</t>
  </si>
  <si>
    <t>协调永宁街尽快完成相关路段的征拆工作，迁移山坟，移交工作面。</t>
  </si>
  <si>
    <t>（二）新开工3项</t>
  </si>
  <si>
    <t>开发区新耀北路(创强路－创立路）下沉改造工程</t>
  </si>
  <si>
    <t>04</t>
  </si>
  <si>
    <t>/</t>
  </si>
  <si>
    <t>已完成施工招标。正在搭设项目部及其他施工准备工作。</t>
  </si>
  <si>
    <t>施工边线与厂区围墙重合，有高压电缆和燃气管道需迁改。</t>
  </si>
  <si>
    <t>建议开发区建环局协调厂区临时占用围墙施工。与供电部门及燃气公司协调迁改事宜。</t>
  </si>
  <si>
    <t>未开工</t>
  </si>
  <si>
    <t>开发区长风北路(新新公路-官湖河)市政道路工程</t>
  </si>
  <si>
    <t>03</t>
  </si>
  <si>
    <t>一期工程（官湖河-纵二路）：已完成施工招标，正在进行监理招标；
二期工程（纵二路-新新公路）：未启动。</t>
  </si>
  <si>
    <t>二期工程需要解决征地拆迁、钻探进场等问题。</t>
  </si>
  <si>
    <t>建议协调永宁街尽快解决征地拆迁、钻探进场等问题。</t>
  </si>
  <si>
    <t>开发区二期员工生活配套区项目</t>
  </si>
  <si>
    <t>开发区招商引资促进中心</t>
  </si>
  <si>
    <t>1.已完成设计施工总承包招标、监理、施工图审查招标工作，计划4月份完成检测监测招标工作；
2.取得修详规批复，正在开展单体报建设计、初步设计以及各专项设计（人防、消防、卫生学等）。</t>
  </si>
  <si>
    <t>因场地清表问题，未能向总承包单位交接场地。</t>
  </si>
  <si>
    <t>建议永宁街协调白水村尽快清理山坟及树木。</t>
  </si>
  <si>
    <t>二、荔城街项目14项（续建11项，新开工3项）</t>
  </si>
  <si>
    <t>（一）续建11项</t>
  </si>
  <si>
    <t>挂绿湖安置新社区（荔城片区）周边市政配套工程</t>
  </si>
  <si>
    <t>邓毛颖</t>
  </si>
  <si>
    <t>广州挂绿湖开发建设投资有限公司</t>
  </si>
  <si>
    <t>项目累计完成工程施工总体形象进度的12%（对比2017年12月增长4%），其中8条市政道路（共13条道路）、1条跨线桥，及路外的荔新公路电力管已局部施工。</t>
  </si>
  <si>
    <t>1.施工用地大部分未解决，影响进场施工；
2.国土手续尚未完善。</t>
  </si>
  <si>
    <t>1.需请荔城街尽快完成征地拆迁工作；
2.市政道路用地的土规调整已获得广州市批准，请区国土规划局抓紧组织征地报批材料并逐级上报，荔城街配合。</t>
  </si>
  <si>
    <t>挂绿新城安置新社区（一期）建设工程</t>
  </si>
  <si>
    <t>广州景业投资有限公司</t>
  </si>
  <si>
    <t>已完成工程施工总体形象进度的95.2%，封顶安置房440套：
1.地下室、12栋高层住宅（11层）、40栋低层住宅（3层）、1栋公建（文化中心）、1栋商业等建筑主体已全部封顶并完成砌筑、外墙装修；                              2.正在开展室内装修和室外工程施工：建筑主体室内装修累计完成96%；室外工程累计完成99%；外电工程准备进场施工。</t>
  </si>
  <si>
    <t>罗岗村安置新社区（一区）建设工程</t>
  </si>
  <si>
    <t>已完成工程形象进度的87.5%，封顶安置房2556套：
1.地下室、21栋高层住宅（18层）、207栋低层住宅（3层）及2栋公建（幼儿园、综合服务中心）、5栋商业建筑主体已全部封顶并完成砌筑、外墙装修；
2.正在开展室内装修和室外工程施工：建筑主体室内装修累计完成94%；室外工程累计完成27%。</t>
  </si>
  <si>
    <t>荔城污水处理厂未搬迁，影响下一步回迁工作。</t>
  </si>
  <si>
    <t>请区水务局尽快解决污水处理厂搬迁问题，确保2018年顺利回迁村民。</t>
  </si>
  <si>
    <t>罗岗村安置新社区（二区）建设工程</t>
  </si>
  <si>
    <t>广州聚晟投资有限公司</t>
  </si>
  <si>
    <t>已完成工程形象进度的56%，封顶安置房1086套：
1.地下室、12栋高层住宅（13层）、111栋低层住宅（3层）、4栋（共7栋）商业建筑主体已结构封顶；
2.正在开展建筑主体砌筑工程施工：高层住宅砌筑及抹灰已完成93%；低层住宅砌筑已完成50%。</t>
  </si>
  <si>
    <t>剩余变压器未拆迁，社会综合服务中心施工约700平方米。</t>
  </si>
  <si>
    <t>需请荔城街尽快完成剩余施工用地的拆迁、交地工作，确保项目能全面施工。</t>
  </si>
  <si>
    <t>西瓜岭村安置新社区建设工程</t>
  </si>
  <si>
    <t>已完成工程形象进度的85%，封顶安置房2087套：
1.地下室、18栋高层住宅（18层）、168栋（共174栋）低层住宅（3层）及2栋公建（幼儿园、综合服务中心）、3栋商业建筑主体已封顶并完成砌筑；
2.正在开展建筑主体室内外装修施工：高层住宅已完成室外装修，室内装修累计完成95%；低层住宅外墙装修累计完成73%。</t>
  </si>
  <si>
    <t>五一村安置新社区建设工程</t>
  </si>
  <si>
    <t>已完成工程施工总体形象进度的80%，封顶安置房1947套：
1.地下室、16栋高层住宅（18层）、160栋低层住宅（3层）及2栋公建（幼儿园、综合服务中心）、2栋商业建筑主体已全部封顶并完成砌筑；
2.正在开展建筑主体室内外装修施工：高层住宅室内外装修累计完成90%，低层住宅室内外装修累计完成55%，公建、商业室内外装修累计完成82%。</t>
  </si>
  <si>
    <t>光明村安置新社区建设工程</t>
  </si>
  <si>
    <t>广州百荔投资有限公司</t>
  </si>
  <si>
    <t>已完成工程形象进度的36%，封顶安置房752套：
1.地下室结构已完成66%；
2.14栋（共20栋）高层住宅（18层）、159栋（共165栋）低层住宅（3层）及公建、商业正在施工建筑主体，其中7栋高层住宅、19栋低层住宅、幼儿园及1栋商业已结构封顶，建筑主体砌筑累计完成17%。</t>
  </si>
  <si>
    <t>剩余1间祠堂和1个重点户未完成拆迁，高层区影响施工面积约700平方米，低层区影响施工面积约900平方米。</t>
  </si>
  <si>
    <t>请荔城街尽快完成剩余施工用地的拆迁、交地工作，确保项目能全面施工。</t>
  </si>
  <si>
    <t>明星村安置新社区建设工程</t>
  </si>
  <si>
    <t>08</t>
  </si>
  <si>
    <t>已完成工程形象进度的54%，封顶安置房738套：
1.地下室、6栋高层住宅（18层）、59栋（共74栋）低层住宅（3层）、3栋公建（幼儿园、综合服务中心、肉菜市场）建筑主体已结构封顶；
2.正常开展建筑主体砌筑工程施工：高层住宅砌筑已完成70%，低层住宅砌筑已完成50%。</t>
  </si>
  <si>
    <t>太平村安置新社区建设工程</t>
  </si>
  <si>
    <t>广州平建投资有限公司</t>
  </si>
  <si>
    <t>07</t>
  </si>
  <si>
    <t>已完成工程形象进度的60%，封顶安置房1580套：
1.地下室、13栋高层住宅（18层）、120栋（共145栋）低层住宅（3层）、2栋（共3栋）公建（综合服务中心、肉菜市场）、3栋商业建筑主体已结构封顶；
2.正常开展建筑主体砌筑工程施工：高层住宅砌筑已完成80%，低层住宅砌筑已完成70%，商业已完成砌筑。</t>
  </si>
  <si>
    <t>国土手续尚未完善。</t>
  </si>
  <si>
    <t>请区国规局尽快完成214.5亩总用地的供地手续，确保4月前取得土地使用权证。</t>
  </si>
  <si>
    <t>实验小学扩建工程</t>
  </si>
  <si>
    <t>林怡辉</t>
  </si>
  <si>
    <t>荔城街</t>
  </si>
  <si>
    <t>1.已完成前期报批工作，已完成施工、监理招标工作；
2.正在进行施工现场清表；施工板房选址。</t>
  </si>
  <si>
    <t>何屋涌黑臭河涌整治工程</t>
  </si>
  <si>
    <t>江慧雄</t>
  </si>
  <si>
    <r>
      <t>1.截污工程：共7560米，累计已完成2852米，完成率37.72%；
（1）顶管共2090米，累计已完成</t>
    </r>
    <r>
      <rPr>
        <sz val="10"/>
        <rFont val="Arial"/>
        <family val="2"/>
      </rPr>
      <t> </t>
    </r>
    <r>
      <rPr>
        <sz val="10"/>
        <rFont val="仿宋_GB2312"/>
        <family val="3"/>
      </rPr>
      <t>2040米，完成率97.61%；
（2）明挖埋管共5470米，累计已完成812米，完成率14.87%；
2.清淤工程：共5054立方，累计已完成1034立方，完成率20.46%；
3.补水管线：共1160米，累计已完成1160米，完成率100%；
4.堤岸整治工程：共2180米，累计已完成130米，完成率5.96%；
5.生态修复工程：共2180米，累计已完成0米，完成率0%；
6.调蓄池工程：共1座，累计已完成0座，完成率0%。
征地情况：廖村村需征地面积2.893亩，已完成面积2.621亩；需借地面积11.576亩，已完成面积9.097亩；需拆迁面积9.458亩，已完成面积9.458亩；城丰村需征地面积60.643亩，已完成面积4.758亩；需借地面积19.859亩，已完成面积5.288亩；需拆迁面积1.368亩，已完成面积0亩；</t>
    </r>
  </si>
  <si>
    <t>征地问题。</t>
  </si>
  <si>
    <t>建议荔城街加强与村民协调沟通征借地问题。</t>
  </si>
  <si>
    <t>荔城街南部新建小学工程（罗岗小学扩建）</t>
  </si>
  <si>
    <t>项目已完成立项、可研、环评、规划选址、用地预审、修详规、规划报建、初步设计、施工图编制及审图、概预算评审，下一步启动招标工作。</t>
  </si>
  <si>
    <t>1.用地保障主要问题，项目新建需对原学校进行拆除，正与罗岗村委协商原学校（当时学校建设由村自筹资金）补偿事宜；
2.原罗岗小学旧校址用地报批涉及高桥、仓前两个合作社未盖章。</t>
  </si>
  <si>
    <t>加紧原学校补偿工作，加快场地清表和原学校拆除。</t>
  </si>
  <si>
    <t>荔城街西北部（蒋村）小学建设工程</t>
  </si>
  <si>
    <t>1.项目已完成立项、可研、环评、规划选址、用地预审、修详规、规划报建、初步设计等审批；目前，剩余钻探点已入场钻探，下一步进行施工图设计和预算编制；
2.用地保障主要问题，正在与新联村一、六社（砂场、沙化厂）、五社（介木厂）协商地上附着物拆迁补偿事宜。</t>
  </si>
  <si>
    <t>百花涌黑臭河涌整治工程</t>
  </si>
  <si>
    <t>工程黑臭部分初步设计重新修编后报审概算；水利部分概算对数中。</t>
  </si>
  <si>
    <t>设计工作滞后。</t>
  </si>
  <si>
    <t>请荔城街督促设计单位加快设计进度。</t>
  </si>
  <si>
    <t>三、增江街项目2项（续建1项，新开工1项）</t>
  </si>
  <si>
    <t>（一）续建1项</t>
  </si>
  <si>
    <t>增江小学建设项目</t>
  </si>
  <si>
    <t>增江街</t>
  </si>
  <si>
    <t>目前，A、B、C三栋教育楼已完成混凝土结构工程施工，D栋已经完成一层至三层混凝土结构工程施工，工程完成量约占整体工程量的60%。</t>
  </si>
  <si>
    <t>（二）新开工1项</t>
  </si>
  <si>
    <t>增江街东方小学迁建工程</t>
  </si>
  <si>
    <t>1.项目设计施工总承包招投标工作已完成，相关的设计初步方案已取得区教育局的同意；
2.施工单位已进场，项目板房已搭建，正在实施物探、钻探及场地清表工作剩余22孔需钻探；
3.项目设计正在办理面积核算工作，待面积核算出来后可以同步办理异地人防及单体报建工作。</t>
  </si>
  <si>
    <t>四、朱村街项目2项（续建1项，新开工1项）</t>
  </si>
  <si>
    <t>朱村街（朱村街-中新镇污水处理厂）污水主干管网工程</t>
  </si>
  <si>
    <t>朱村街</t>
  </si>
  <si>
    <t>11</t>
  </si>
  <si>
    <t>正在进行施工中，累计完成工程量约16%。</t>
  </si>
  <si>
    <t>路政许可办理缓慢。</t>
  </si>
  <si>
    <t>请区水环境联席会议统筹管线单位联合会审，加快出具相关意见。</t>
  </si>
  <si>
    <t>朱村街第二小学建设工程</t>
  </si>
  <si>
    <t>现进行打桩阶段，并做好临时道路硬底化，施工场地全面围蔽等前期工作。</t>
  </si>
  <si>
    <t>五、永宁街项目4项（新开工）</t>
  </si>
  <si>
    <t>宁西工业区（南区）路网工程（一期）</t>
  </si>
  <si>
    <t>永宁街</t>
  </si>
  <si>
    <t>已完成设计招标，现在正在进行初步设计评审工作。</t>
  </si>
  <si>
    <t>永宁街新惠路（南段）建设工程</t>
  </si>
  <si>
    <t>已完成设计及施工招标，现在正在进行招标结果公示，同时准备进行初步设计工作。</t>
  </si>
  <si>
    <t>宁西片区污水管工程</t>
  </si>
  <si>
    <t>02</t>
  </si>
  <si>
    <t>正在进行施工、监理招投标工作。</t>
  </si>
  <si>
    <t>莲花书院重建项目</t>
  </si>
  <si>
    <t>广新力、林怡辉</t>
  </si>
  <si>
    <t>1.已完成立项、选址、环评、规划报建、初步设计评审等前期工作；
2.施工便道路面路基施工已完成，正在进行路面石粉铺设与修建排水沟；
3.考古发掘已完成表面浮土清理，正在进行第四个探方发掘；
4.施工图深化设计正在审图当中，招投标所需前期工作正在办理当中；
5.用地报批正在推进当中。</t>
  </si>
  <si>
    <t>六、新塘镇项目11项（续建4项，新开工7项）</t>
  </si>
  <si>
    <t>30★</t>
  </si>
  <si>
    <t>临江大道（增城段）建设工程</t>
  </si>
  <si>
    <t>新塘镇</t>
  </si>
  <si>
    <t>该项目分二期建设，一期内容为全线道路建设，其中中段按现状路改造；二期内容为中段扩建。
1.一期工程：已完施工招标，完成整段道路测量放线，管线摸查。对于已交地可施工的工作面，已完成清表和土方开挖回填，原有路旁林木移植。K2+350~K2+450给排水工程，K0+627处中桥钢平台搭建和桥桩施工，目前完成总工程量15%。对于未交地部分，正在平衡推进征地拆迁工作，积极拓展施工工作面。
2.二期工程：正在研究设计方案。</t>
  </si>
  <si>
    <t>1.涉及东洲村、西洲村及中电荔新集团、海岸、码头等企业征地拆迁；
2.广州市自来水管迁改。</t>
  </si>
  <si>
    <t>1.请新塘镇加紧开展未征收地块的征地及拆迁工作；
2.请新塘镇协调广州自来水公司加快自来水管迁改。</t>
  </si>
  <si>
    <t>新塘镇大王岗小学建设工程</t>
  </si>
  <si>
    <t>09</t>
  </si>
  <si>
    <t>1.目前已完成基坑支护喷锚及教学楼地下室局部基础施工工作；
2.正在已征收地块上开展地下室部分垫层及基础施工；
3.完成西洲地块清表工作。</t>
  </si>
  <si>
    <t>白江村南顺社约34.735亩集体用地因涉及历史问题造成征地拆迁工作困难，未能按计划拓展施工工作面。</t>
  </si>
  <si>
    <t>请新塘镇加紧开展未征收地块的征地工作。</t>
  </si>
  <si>
    <t>新塘镇污水处理厂截污系统管网东延工程</t>
  </si>
  <si>
    <t>已全面进场施工，总长9.2公里，已完成4992米，总体估算完成率约54.26%。</t>
  </si>
  <si>
    <t>新塘镇农村留用地集体物业建设工程</t>
  </si>
  <si>
    <t>1.正在进行三层区域的地上三层的板面等钢筋绑扎以及该区域板面的混凝土浇筑，正在进行车道口的施工，继续进行该区域的地下室负二、负三层的砖墙修砌等简装修以及机电安装。进行二层区域的地上四层板面的钢筋等施工以及板面混凝土浇筑等封顶施工工作；继续进行该区域的地下室负二层、负三层的砖墙修砌等简装修以及机电安装。已完成总工程量约38%；     
2.已办理工规证和施工许可证。</t>
  </si>
  <si>
    <t>（二）新开工7项</t>
  </si>
  <si>
    <t>新塘镇茅山大道与香山大道连接线二期工程</t>
  </si>
  <si>
    <t>已完成立项；设计招标已完成，正在编制初步设计；准备征地拆迁前期工作。</t>
  </si>
  <si>
    <t>新塘镇东江大道南（新塘大道至沿江路段）市政道路建设工程</t>
  </si>
  <si>
    <t>已于2018年2月7日完成施工、监理招标工作，正在进行测量放线。</t>
  </si>
  <si>
    <t>沿线新建段未开展征地拆迁。</t>
  </si>
  <si>
    <t>请新塘镇加快开展未征收地块的征地工作。</t>
  </si>
  <si>
    <t>新塘镇西宁路（东洲段）道路工程</t>
  </si>
  <si>
    <t>项目已于2018年1月18日完成施工、监理招标工作，已完成部分清表工作。</t>
  </si>
  <si>
    <t>新建段未开展征地拆迁。</t>
  </si>
  <si>
    <t>新塘镇环城路东延长线工程</t>
  </si>
  <si>
    <t>已完成立项；设计招标完成，正在编制初步设计；准备征地拆迁前期工作。</t>
  </si>
  <si>
    <t>永和河增城段（官湖河）黑臭河涌整治（二期）工程</t>
  </si>
  <si>
    <t>永宁街、新塘镇</t>
  </si>
  <si>
    <t>目前已完成可研批复及编制勘察设计招文工作，近期进行勘察设计招标。</t>
  </si>
  <si>
    <t>永和污水处理厂四期扩建工程（PPP项目）</t>
  </si>
  <si>
    <t>1.已于2018年2月份取得环评报告表批复；
2.正在推进土地征收工作；
3.正在推进物有所值评估和财政承受能力评估相关工作；
4.正在初步对接代理单位推进ppp招标。</t>
  </si>
  <si>
    <t>新塘镇水南涌、凤凰水、温涌黑臭河涌整治工程</t>
  </si>
  <si>
    <t>目前已完成可研批复、EPC（勘察设计施工一体化）及施工监理的招标工作，相关单位已进场并推进开工前准备工作。</t>
  </si>
  <si>
    <t>七、石滩镇项目5项（续建4项，新开工1项）</t>
  </si>
  <si>
    <t>挂绿湖安置新社区（石滩片区）周边市政配套工程</t>
  </si>
  <si>
    <t>截至目前累计完成工程施工总体形象进度的24%（对比2017年12月增长11%），其中5条道路已全部开工，路外的电力、污水管已局部施工。</t>
  </si>
  <si>
    <t>1.需请石滩镇尽快完成征地拆迁工作，根据施工提供用地保障；
2.市政道路用地的土规调整已获得广州市批准，需请区国土规划局抓紧组织征地报批材料并逐级上报，石滩镇配合。</t>
  </si>
  <si>
    <t>麻车村安置新社区建设工程</t>
  </si>
  <si>
    <t>已完成工程形象进度的78%，封顶安置房100套：
1.2栋多层住宅（7层）、30栋低层住宅（3层）及1栋公建（肉菜市场）建筑主体已全部封顶并完成砌筑；
2.正在开展建筑主体室内外装修施工：建筑主体外墙装修累计完成90%。</t>
  </si>
  <si>
    <t>增塘村安置新社区建设工程</t>
  </si>
  <si>
    <t>已完成工程形象进度的58%，封顶安置房846套：
1.地下室、8栋高层住宅（13层）、130栋（共135栋）低层住宅（3层）、2栋（共3栋）公建（综合服务中心、肉菜市场）、3栋商业建筑主体已结构封顶；
2.正在开展建筑主体砌筑工程施工：高层住宅砌筑已完成86%，低层住宅砌筑已完成57%，公建、商业砌筑已完成25%。</t>
  </si>
  <si>
    <t>谢屋村安置新社区建设工程</t>
  </si>
  <si>
    <t>广东中交荔城置业有限公司</t>
  </si>
  <si>
    <t>已完成工程形象进度的52%，封顶安置房856套：
1.地下室结构已完成；7栋（共8栋）高层住宅（18层）已结构封顶，1栋正在施工首层，建筑主体砌筑已完成45%；
2.71栋（共107栋）低层住宅（3层）已结构封顶，建筑主体砌筑已完成50%。</t>
  </si>
  <si>
    <t>三江、江龙及沙庄片区污水管工程</t>
  </si>
  <si>
    <t>石滩镇</t>
  </si>
  <si>
    <t>∕</t>
  </si>
  <si>
    <t>目前概算评审已确认，施工图编制中；施工代理于2018年1月26日开标，待签订合同后开展施工招标工作。</t>
  </si>
  <si>
    <t>项目进行施工图设计需现场对荔三公路、石三公路进行钻探，2017年12月27日经区河长办、区水务局与区交通运输局协商，只同意石三公路进场钻探。</t>
  </si>
  <si>
    <t>请区交通运输局、区水务局尽快协商确定最终实施方案，确保项目顺利实施。</t>
  </si>
  <si>
    <t>八、中新镇项目2项（新开工）</t>
  </si>
  <si>
    <t>中新镇团结村新建小学建设工程</t>
  </si>
  <si>
    <t>中新镇</t>
  </si>
  <si>
    <t>前期报批手续已基本完成，1月14日已完成施工招标，下一步将办理质监和施工许可手续，征地正在推进中。</t>
  </si>
  <si>
    <t>1.征地进展缓慢；
2.供电线路未迁改。</t>
  </si>
  <si>
    <t>请中新镇加快推进征地工作，并协调落实供电线路迁改。</t>
  </si>
  <si>
    <t>中新科技创新产业园基础设施升级改造工程</t>
  </si>
  <si>
    <t xml:space="preserve">1.项目建议书已获区发改金融局批准，现正在开展可行性研究报告的编制，预计4月中旬可编制完成送审；
2.勘察设计已完成招标，并已开展测量与勘查，已完成初步设计编制并通过专家评审，正在深化编制施工图，预计本月底可编制完成；
3.已与园区内管线单位初步接洽，商讨相关管线迁改工作，并函发市供电局对接高压线路迁改。                                                     </t>
  </si>
  <si>
    <t>九、派潭镇项目1项（新开工）</t>
  </si>
  <si>
    <t>派潭镇第二小学扩建工程</t>
  </si>
  <si>
    <t>派潭镇</t>
  </si>
  <si>
    <t>正在办理各项前期手续。</t>
  </si>
  <si>
    <t>十、小楼镇项目1项（续建）</t>
  </si>
  <si>
    <t>致明学校建设工程</t>
  </si>
  <si>
    <t>小楼镇</t>
  </si>
  <si>
    <t>1.一区四层柱五板木工墙柱封模完成50%：板面完成50%。二层模板拆除完成100%。外排架搭设到五层，首层砌砖插筋、预制门头过梁完成80%；
2.二区外排架搭设到五层；
3.一、二区水电安装、防雷随结构预埋至4层楼面；
4.室外广场及道路基础层完成60%，外排水系统完成100%。</t>
  </si>
  <si>
    <t>十一、正果镇项目1项（续建）</t>
  </si>
  <si>
    <t>文旅小镇（正果镇）微改造项目</t>
  </si>
  <si>
    <t>正果镇</t>
  </si>
  <si>
    <t>【基础设施建设】临时施工证待批复；圆角楼、旧邮政、制衣厂已完成修缮加固和外立面整饰；正中街26、28、23号铲除内墙装修层成45%；旧工商所已拆除、戏院部分拆除和沿江部分公房围蔽施工。
【公房整合】
一、核心区内公房整合情况：1.民用院正准备开展施工前周边房屋安全鉴定；2.《项目房屋整合补充安置方案（征求意见稿）》正在进行第三次征询工作；3.草拟完成了《项目核心区范围内房屋建设管理实施方案》；4.市政所、正南街五巷16-6号及兽医站的价值评估现场已出初评结果；5.已完成周边房鉴定现场勘察33间。
二、正果粮所、正果供销社公房整合情况：1.宗地图：正果粮所已完成宗地图；正果供销社已完成5份宗地图；2.房屋详查：已完成粮所补测部分房屋详查；3.房地产价值评估：评估单位已将正果粮所、供销社房屋及土地分开评估价格。</t>
  </si>
  <si>
    <t>1.供销社存在债权债务严重、拖欠工人工资社保、历史房产补偿等问题难于解决，一直没有与正果镇达成补偿安置协议；
2.粮所职工要求把永久性租赁房屋转为安置产权房的问题；
3.房管所租赁公房量较多，存在租户搬迁困难；
4.锦绣星河土地出让金返回款用于回购安置房的问题；
5.微改造范围内一些私人房屋出现危房要拆除重建，需到区相关职能部门办理报建手续。</t>
  </si>
  <si>
    <t>1.建议区供销社按照区会议纪要精神，加快确定分步整合补偿安置方案；
2.建议区发改局牵头组织粮所对永久性租赁房屋的判断定性和做好职工搬迁思想工作；
3.建议区住建局牵头组织新塘房管分局加快做好到期租户搬迁、思想解释工作，及时腾空房屋进行工程建设；
4.建议区住建局协调财政局和正果镇对锦绣星河安置房回购房成本进行结算，加快安置房办理手续，用于搬迁户安置；
5.建议区国规局牵头按照项目实施规则要求，简化办理报建手续。</t>
  </si>
  <si>
    <t>十二、仙村镇项目4项（续建2项，新开工2项）</t>
  </si>
  <si>
    <t>（一）续建2项</t>
  </si>
  <si>
    <t>仙村镇中心小学迁建工程</t>
  </si>
  <si>
    <t>仙村镇</t>
  </si>
  <si>
    <t>已完成施工现场围蔽和板房搭建，已经报装临水临电和变压器，已经完成土地平整，正在进行打桩和地下室建设。</t>
  </si>
  <si>
    <t>仙村一路污水管工程</t>
  </si>
  <si>
    <t>1.已完成仙村医院门前道路、运河东河等约1200米污水管建设，并已对路面进行铺设混泥土；
2.正在进行建设东路的污水管建设。</t>
  </si>
  <si>
    <t>涉及部队输油管、广汕铁路等问题，推进较缓慢。</t>
  </si>
  <si>
    <t>请仙村镇协调沟通污水管建设与部队输油管、广汕铁路冲突的问题，加快推进项目。</t>
  </si>
  <si>
    <t>（二）新开工2项</t>
  </si>
  <si>
    <t>仙村大道上跨广州枢纽东北货车外绕线仙村联络线立交桥及延长线道路工程</t>
  </si>
  <si>
    <t>引桥及延长线已完成了初步设计，已发函广铁广州指挥部审查引桥设计是否满足主桥的要求，等待广铁广州指挥部的回复。</t>
  </si>
  <si>
    <t>已发函广铁集团广州指挥部确定主跨部分跨度与标高等技术参数，现仍未收到其书面回复，广铁广州指挥部沟通进展缓慢，无法进行施工设计和招投标工作。</t>
  </si>
  <si>
    <t>请仙村镇加快与广铁集团广州指挥部沟通、协调。</t>
  </si>
  <si>
    <t>石新公路污水管工程</t>
  </si>
  <si>
    <r>
      <t>正在石新公路沙</t>
    </r>
    <r>
      <rPr>
        <sz val="10"/>
        <rFont val="宋体"/>
        <family val="0"/>
      </rPr>
      <t>滘</t>
    </r>
    <r>
      <rPr>
        <sz val="10"/>
        <rFont val="仿宋_GB2312"/>
        <family val="3"/>
      </rPr>
      <t>村段进行顶管施工。</t>
    </r>
  </si>
  <si>
    <t>广汕铁路红线未确定、施工用地问题未落实、施工交通疏导方案未完成编制审批等问题，推进较缓慢。</t>
  </si>
  <si>
    <t>十三、区交通运输局项目10项（续建2项，新开工8项）</t>
  </si>
  <si>
    <t>石滩大道（增滩公路横岭段）改造工程</t>
  </si>
  <si>
    <t>区交通运输局</t>
  </si>
  <si>
    <t>正在进行施工，完成工程总量30%。</t>
  </si>
  <si>
    <t>1.房屋拆迁较慢；
2.电力迁改较慢。</t>
  </si>
  <si>
    <t>1.请石滩镇尽快交付剩余建设用地（单边约800米）；
2.请供电部门尽快将剩余的电力线路迁改。</t>
  </si>
  <si>
    <t>仙村沙头上跨广深铁路桥延长线道路改造工程</t>
  </si>
  <si>
    <t>正在进行施工，完成工程总量7.1%。</t>
  </si>
  <si>
    <t>1.电力线路迁改较慢；
2.需尽快推动连接两边道路的跨广深铁路桥和受广汕高铁需还建的石新公路的设计方案，以便本项目连接跨铁路桥的路段和连接石新公路的辅道重新调整设计。</t>
  </si>
  <si>
    <t>1.协调仙村镇和花莞高速业主加快实施电力迁改；
2.加快推动连接两边道路的跨广深铁路桥和受广汕高铁需还建的石新公路的设计方案（拟由铁路部门设计）。</t>
  </si>
  <si>
    <t>（二）新开工8项</t>
  </si>
  <si>
    <t>荔新路外绕线建设工程</t>
  </si>
  <si>
    <t>已完成立项、规划选址、用地预审、概算评审、施工图设计、监理招标等前期工作，正编制预算；征地拆迁工作已全面启动，已完成边界放桩，正进行分村、社界。正开展施工招标工作。</t>
  </si>
  <si>
    <t>荔城西环路建设工程</t>
  </si>
  <si>
    <t>光辉大桥建设工程</t>
  </si>
  <si>
    <t>荔枝坳隧道工程</t>
  </si>
  <si>
    <t>隧道约580米长穿越惠州罗浮山林场，经初步对接，需区政府致函惠州市政府，再与林业有关部门具体对接办理有关手续。</t>
  </si>
  <si>
    <t>请区交通运输局协调区林业园林局对接办理隧道问题。</t>
  </si>
  <si>
    <t>广惠高速公路新城大道出入口立交工程(挂绿湖互通立交)</t>
  </si>
  <si>
    <t>正开展项目前期工作：
1.立交征地243.9亩，石滩政府已完成土地确权，正与相关村社协商开展征地补偿工作。同步，正在抓紧用地报批工作；
2.立交建设涉及约800米输油管、1座500KV电力塔需迁改，正开展迁改前期工作；
3.已开展初步设计工作，下一步争取4月报省交通厅审批。</t>
  </si>
  <si>
    <t>1.加强与广惠公司对接，加快设计工作推进，尽快推进项目动工建设；
2.继续加大力度加快油管、电力设施迁改工作，协调镇街加快征地拆迁工作。</t>
  </si>
  <si>
    <t>广惠高速公路沙宁公路出入口立交工程（南香山互通立交）</t>
  </si>
  <si>
    <t>1.立交征地165.3亩（23.7亩为新征地，其余政府已征收），新塘政府已完成土地确权，正与相关村社协商开展征地补偿工作，已具备施工条件。同步，正在抓紧用地报批工作；
2.立交涉及3座500KV 、4座110KV电塔需要迁改，正开展迁改前期工作；
3.设计施工总承包招标工作已完成，计划4月动工。</t>
  </si>
  <si>
    <t>1.加强与广惠公司对接加快设计施工总承包招标工作推进，尽快推进项目动工建设；
2.继续加大力度加快电力设施迁改工作，协调镇街加快征地拆迁工作。</t>
  </si>
  <si>
    <t>新新公路（广园快速路至叶岭村段）改造工程</t>
  </si>
  <si>
    <t>1.可行性研究报告初稿已完成，但因有轨电车计划在新新公路路面上设置，为了避免重复建设，待有轨电车方案确定后再上报； 
2.初步设计初稿已完成，设计院总工室对初稿提出修改意见正在修编中；
3.珠三角公司对还建工程的施工图设计及预算还在修编中；
4.电力线的迁改：迁改方案已完成，增城供电局正在审核中。</t>
  </si>
  <si>
    <t xml:space="preserve">加大与珠三角公司的沟通力度，督促珠三角公司尽快完成还建工程施工图及预算的修编工作。
</t>
  </si>
  <si>
    <t>荔新公路瑶湖立交建设工程</t>
  </si>
  <si>
    <t>初步设计基本完成。</t>
  </si>
  <si>
    <t>十四、区住建局项目10项（续建6项，新开工4项）</t>
  </si>
  <si>
    <t>（一）续建6项</t>
  </si>
  <si>
    <t>65★</t>
  </si>
  <si>
    <t>广州市妇女儿童医疗中心增城院区项目</t>
  </si>
  <si>
    <t>尹博望</t>
  </si>
  <si>
    <t>区住建局、区卫计局</t>
  </si>
  <si>
    <t>1.设计工作：初步设计已通过专家评审并已按要求修改完善。现正开展消防施工图设计和超前钻勘察工作；
2.场地准备工作：办公区临设用地平整、硬化已完成；正在进行临时办公区板房搭设、洗车槽设备改造、北侧边坡顶排水沟砌筑、办理临时排水许可手续等工作；
3.施工情况：已开始基坑支护施工工作，北面第一层边坡喷锚已完成，现正开展南、西侧第一层三轴搅拌桩和东侧第一层旋挖桩施工。</t>
  </si>
  <si>
    <t>1.项目红线内东南侧尚有约400平方米未完成征地及清表工作；
2.暂无法取得地铁钟岗站出入口设计资料，与地铁出入口搭接方案未能确定。</t>
  </si>
  <si>
    <t>请荔城街加快推进项目周边规划路的征拆和清表工作。</t>
  </si>
  <si>
    <t>增城区新城区实验学校建设工程</t>
  </si>
  <si>
    <t>区住建局</t>
  </si>
  <si>
    <t>1.设计工作：基坑支护方案已通过专家评审，基坑支护施工图设计已通过施工图审查。一期用地范围初步设计已完成专家评审，二期用地范围初步设计正在进行专家评审。一期用地范围各单体施工图已通过施工图审查；二期用地范围各单体施工图正在进行施工图审查；
2.场地准备工作：临时施工用水已开通，一期用地范围东、西、北侧施工围墙已完成，施工路口、洗车槽、临时板房等临时设施已完成；已取得临时排水许可。临时施工用电计划3月底接通；
3.施工情况：已完成一期用地场地平整、基坑支护和土方开挖工程施工，正在开展地下室、中学食堂、中学宿舍楼的基础结构，以及二期教工宿舍楼区域场地平整等工程施工。</t>
  </si>
  <si>
    <t xml:space="preserve">1.需区国土部门加快办理项目二期用地供地划拨手续；
2.二期用地清表和坟墓迁移工作进度已滞后；         
3.需区环保局配合尽快完成环评报告审批。   </t>
  </si>
  <si>
    <t>1.加强与区国规局、区环保局等相关部门沟通，尽快办理完成相关手续；
2.加强与石滩镇镇政府及当地村委会沟通，督促加快坟墓的迁移工作。</t>
  </si>
  <si>
    <t>永宁街岗丰村综合性学校（凤凰实验小学、凤凰中学）建设工程</t>
  </si>
  <si>
    <t>小学教学楼区域承台开挖，完成比例约60%，破桩头完成比例约40%.小学地下室砌筑砖模完成比例约92%.中学综合楼首层二区绑扎梁钢筋完成比例约60%。中学1＃教学楼及连廊首层钢筋主梁完成比较75%。中学宿舍1＃楼1回填板底土方完成回填约60%。中学宿舍2楼首层梁钢筋绑扎完成比例15%。中学风雨操场地下室部分板底和承台完成防水保护层浇筑100%。小学生活服务楼旋挖桩完成比例约46%.</t>
  </si>
  <si>
    <t>1.学校西边道路征地手续未完成，导致填土部分区域不到位，影响中学部分单体建筑施工；
2.因四至规划道路控规标高提高，导致学校场地需要回填大量土方，使原计划完工时间滞后6个月。</t>
  </si>
  <si>
    <t>请新塘镇加大征地力度。</t>
  </si>
  <si>
    <t>增城区宁埔大道与黄埔区连接市政道路工程（原广惠高速南辅道）</t>
  </si>
  <si>
    <t>1.标段一正开展E线路基回填、AK0+000至AK0+050段左侧搅拌桩施工、AK0+720至AK0+900段右侧路面破除、AK1+480至AK1+540段路基施工，已完成146m过路油管临时保护施工；
2.标段二正开展BK0+050至BK0+250段围蔽、BK0+650至BK1+000 段雨水箱涵基坑开挖、BK2+000至BK2+080段路基施工，已完成BK1+920至BK2+080段现有河涌改道施工、BK1+780至BK2+080段污水管道和AK4+640至AK5+000段雨水管道施工；
3.标段三正开展AK1+624至AK2+120段电力管沟、中央绿化带路缘石施工，AK2+680至AK2+780段人行道、路缘石、电力管沟、消防给水管施工，AK2+780至AK2+900段左幅雨污水管道施工、路基回填，已完成AK2+120至AK2+600段沥青铺设。</t>
  </si>
  <si>
    <t>1.新塘镇总体交地工作进展缓慢；
2.需永宁街加大力度协调岗丰大道段施工围蔽村民协调工作；
3.在标段三施工范围内有110kv高压线塔基需要迁改，影响该标段施工取土。</t>
  </si>
  <si>
    <t>1.建议新塘镇加紧完成棉花场16亩土地及AK4+200至AK4+440段山岗的交地工作，并加快推进其余新塘镇范围内土地的交地工作；
2.建议永宁街加快办理110kv高压线塔基迁改工作。</t>
  </si>
  <si>
    <t>东门桥重建工程</t>
  </si>
  <si>
    <t xml:space="preserve">截至目前已完成栈桥、施工钢平台搭设工作；全桥共78根桩基础,已全部完成；完成1号桥台浇筑；完成3号、4号围堰施工；正在进行3号、4号桥墩施工。总体进度约完成工程量的45%。    </t>
  </si>
  <si>
    <t>西岸需拆迁8栋房屋，涉及产权人16户，目前已签订协议的有14户，剩余2户未签订拆迁协议。</t>
  </si>
  <si>
    <t>建议荔城街加快东门桥征地拆迁工作。</t>
  </si>
  <si>
    <t>现代农业科研检测示范基地项目</t>
  </si>
  <si>
    <t>区农业局、区住建局</t>
  </si>
  <si>
    <t>1#楼现进行屋面模板安装，二、三砌体工程施工，累计已完成60%；2#楼已完成主体结构工程，现进行外墙抹灰；3#楼已完成主体结构工程，现正进行铝合金窗框安装以及外墙抹灰。</t>
  </si>
  <si>
    <r>
      <t>1.</t>
    </r>
    <r>
      <rPr>
        <sz val="10"/>
        <rFont val="仿宋_GB2312"/>
        <family val="3"/>
      </rPr>
      <t>存在施工设计范围外的边坡支护项目，影响</t>
    </r>
    <r>
      <rPr>
        <sz val="10"/>
        <rFont val="仿宋_GB2312"/>
        <family val="3"/>
      </rPr>
      <t>2</t>
    </r>
    <r>
      <rPr>
        <sz val="10"/>
        <rFont val="仿宋_GB2312"/>
        <family val="3"/>
      </rPr>
      <t>号楼施工；</t>
    </r>
    <r>
      <rPr>
        <sz val="10"/>
        <rFont val="仿宋_GB2312"/>
        <family val="3"/>
      </rPr>
      <t xml:space="preserve"> 
2.</t>
    </r>
    <r>
      <rPr>
        <sz val="10"/>
        <rFont val="仿宋_GB2312"/>
        <family val="3"/>
      </rPr>
      <t>建设用地指标未落实，不能办理建设工程规划许可证及后续行政审批手续；</t>
    </r>
    <r>
      <rPr>
        <sz val="10"/>
        <rFont val="仿宋_GB2312"/>
        <family val="3"/>
      </rPr>
      <t xml:space="preserve">
3.</t>
    </r>
    <r>
      <rPr>
        <sz val="10"/>
        <rFont val="仿宋_GB2312"/>
        <family val="3"/>
      </rPr>
      <t>根据住建局下发的临时施工复函及已办理的临时送检号，所以只可以对基坑支护工程材料检测，而项目其它工程的检测工作则无法进行，对后期竣工验收工作造成极大影响。</t>
    </r>
    <r>
      <rPr>
        <sz val="10"/>
        <rFont val="仿宋_GB2312"/>
        <family val="3"/>
      </rPr>
      <t xml:space="preserve">
4</t>
    </r>
    <r>
      <rPr>
        <sz val="10"/>
        <rFont val="仿宋_GB2312"/>
        <family val="3"/>
      </rPr>
      <t>、红线范围内的村道还未迁移至红线范围外。</t>
    </r>
  </si>
  <si>
    <r>
      <t>1.</t>
    </r>
    <r>
      <rPr>
        <sz val="10"/>
        <rFont val="仿宋_GB2312"/>
        <family val="3"/>
      </rPr>
      <t>建议小楼镇加快拓宽施工进场道路；</t>
    </r>
    <r>
      <rPr>
        <sz val="10"/>
        <rFont val="仿宋_GB2312"/>
        <family val="3"/>
      </rPr>
      <t xml:space="preserve">
2.</t>
    </r>
    <r>
      <rPr>
        <sz val="10"/>
        <rFont val="仿宋_GB2312"/>
        <family val="3"/>
      </rPr>
      <t>建议区国土规划局尽快落实项目建设用地指标；</t>
    </r>
    <r>
      <rPr>
        <sz val="10"/>
        <rFont val="仿宋_GB2312"/>
        <family val="3"/>
      </rPr>
      <t xml:space="preserve">
3.</t>
    </r>
    <r>
      <rPr>
        <sz val="10"/>
        <rFont val="仿宋_GB2312"/>
        <family val="3"/>
      </rPr>
      <t>建议区农业局协调解决项目其它工程材料无法送检的问题。</t>
    </r>
  </si>
  <si>
    <t>（二）新开工4项</t>
  </si>
  <si>
    <t>政务服务大厅装修改造工程</t>
  </si>
  <si>
    <t>赵国生</t>
  </si>
  <si>
    <t>区住建局、区政务办</t>
  </si>
  <si>
    <t>现场砖墙拆除工程已完成，现正进行检测、白蚁、厨具等单位的招标工作。平面布局方案、停车场方案，外立面方案正在设计。</t>
  </si>
  <si>
    <t>前期方案设计滞后、产权资料未齐，影响前期报建报监的工作。工程未报监，材料不能送检，现场无法施工。</t>
  </si>
  <si>
    <t>产权资料要尽快落实、平面布局方案需要加快进度。</t>
  </si>
  <si>
    <t>中共广州市增城区委党校新校区建设工程</t>
  </si>
  <si>
    <t>区住建局、区委党校</t>
  </si>
  <si>
    <t>1.前期工作进入初步设计审查阶段；基础、结构等专业的图纸审查已经完成，正在补充绿建专业图纸审查后的资料和正在收集资料办理临时施工复函；
2.现场施工单位已进场挖机、推土机对现有工作面进行场地土方平整，在3月28日下午试桩后正式开始桩基施工；
3.目前已完成工人宿舍板房、办公用房的搭设，即将入驻；临水临电正在施工中。</t>
  </si>
  <si>
    <t>1.已取得项目11亩用地手续的批复，剩余24亩报批资料已提交广州市，但还没批复，影响前期手续的完善(国土证和施工许可证无法办理）；
2.急需荔城街加快推进剩余1户村民房屋拆除及剩余青苗砍伐；                   
3.需要荔城街加快完成场地范围内的挡墙护坡施工。</t>
  </si>
  <si>
    <t>3月份新开工</t>
  </si>
  <si>
    <t>区老年大学教学大楼</t>
  </si>
  <si>
    <t>区住建局、区老干局</t>
  </si>
  <si>
    <t>1.用地阶段：已完成用地规划设计条件批复，已迁改部分通讯管线。旧建筑物已拆除礼堂、档案馆南大楼、档案馆小楼、库房；
2.立项阶段：已完成用地规划选址意见和用地预审意见。已完成工程可行性研究报告编制工作。</t>
  </si>
  <si>
    <t>沿江东路（增城大桥至人民桥段）除险加固工程</t>
  </si>
  <si>
    <t>1.已完成可行性研究报告；
2.已完成初步设计及概算编制等工作；
3.已完成初步设计评审工作。</t>
  </si>
  <si>
    <t>十五、区水务局项目2项（续建1项，新开工1项）</t>
  </si>
  <si>
    <t>初溪水利枢纽船闸工程</t>
  </si>
  <si>
    <t>区水务局</t>
  </si>
  <si>
    <t>目前已基本完成桩基础作业，正在进行基坑开挖和底板浇筑，已浇筑底板7块。</t>
  </si>
  <si>
    <t>中心城区污水处理系统工程（PPP项目）</t>
  </si>
  <si>
    <t>已完成项目公司招标工作，正在开展勘察和初步设计工作。</t>
  </si>
  <si>
    <t>十六、区卫计局项目1项（续建）</t>
  </si>
  <si>
    <t>增城中心医院工程</t>
  </si>
  <si>
    <t>区新塘医院</t>
  </si>
  <si>
    <t>1.门诊楼：一层完成，进入收尾阶段，二层完成至86%，三层完成至66%，四层完成至62%，五层完成至56%，六层完成至61%。医技楼：负一层完成至67%：一层完成至85%，二层完成至80%，三、四层及ICU完成至51%，五、六层完成至46%，七层完成至82%；
2.住院楼：一、二层完成至53%，四层完成至48%，五层完成至58%，六-十四层完成至56%，十五、十六层完成至60%。</t>
  </si>
  <si>
    <t>前期市代建局遗留问题仍未解决,包括移交前发现的问题和施工过程中发现的问题未解决；移交前各方开会确定的2017年底前发现的问题由各方确认、核价和由南方医院委托施工单位修复未在三方协议反映，也未切实履行。截至2017年12月已发现问题的累计金额约948万元。办理房产证需要市代建局完成营养食堂餐梯、消防等验收，并提供相关资料。</t>
  </si>
  <si>
    <t>请区卫计局协调市代建局尽快解决遗留问题和完成验收。</t>
  </si>
  <si>
    <t>十七、区城管局项目1项（新开工）</t>
  </si>
  <si>
    <t>垃圾压缩转运工程项目</t>
  </si>
  <si>
    <t>郑恒</t>
  </si>
  <si>
    <t>区城管局</t>
  </si>
  <si>
    <t>目前压缩项目大部分站点（8站，共9站点）选址已选定，未完成土地规模调整的站点已列入区国土规划局调整计划，目前正在调整中</t>
  </si>
  <si>
    <t>预备项目合计：15项</t>
  </si>
  <si>
    <t>一、增江街项目1项</t>
  </si>
  <si>
    <t>增江街湖正路建设工程（含东湖东路、美景路，即原培正北路北段）</t>
  </si>
  <si>
    <t>1.目前，项目资金已落实，勘察设计招标已挂网；
2.道路征地拆迁工作预计4月初启动。</t>
  </si>
  <si>
    <t>二、新塘镇项目1项</t>
  </si>
  <si>
    <t>新塘镇温涌地铁站地下停车场建设工程</t>
  </si>
  <si>
    <t xml:space="preserve">已完成立项；设计招标完成，正在编制初步设计。           </t>
  </si>
  <si>
    <t>三、中新镇项目2项</t>
  </si>
  <si>
    <t>中新科技园规划二横路、乌石路新建工程</t>
  </si>
  <si>
    <t xml:space="preserve">1.项目建议书已获区发改金融局批准，现正在开展可行性研究报告的编制，为更好把握项目，需配合项目初步设计进行编制，预计7月份可完成；
2.已完成勘察设计招标，现正在勘察测量和编制初步设计。                                                                            </t>
  </si>
  <si>
    <t xml:space="preserve">1.征地进展缓慢；
2.供电线路未迁改；
3.道路缺少用地指标。         </t>
  </si>
  <si>
    <t>请中新镇协调区供电局、区国土规划局落实供电线路迁改及相关用地指标。</t>
  </si>
  <si>
    <t>中新镇团结小学北规划路建设工程</t>
  </si>
  <si>
    <t xml:space="preserve">1.项目建议书已获区发改金融局批准，现正在开展可行性研究报告的编制，为更好把握项目，需配合项目初步设计进行编制，预计4月底可完成；
2.勘察设计已完成招标，现正在勘察测量和编制初步设计。                                                                       </t>
  </si>
  <si>
    <t>道路缺少用地指标。</t>
  </si>
  <si>
    <t>请区国土规划局协调落实用地指标。</t>
  </si>
  <si>
    <t>四、区交通运输局项目7项</t>
  </si>
  <si>
    <t>新新公路外绕线（广惠高速至广深公路段）改建工程</t>
  </si>
  <si>
    <t>正在同步修编工可及方案。</t>
  </si>
  <si>
    <t>增莞大道</t>
  </si>
  <si>
    <t>待定</t>
  </si>
  <si>
    <t>正在开展工可编制单位招标工作。</t>
  </si>
  <si>
    <t>北三环朱村连接线（联兴出入口至广汕路）建设工程</t>
  </si>
  <si>
    <t>正开展项目前期工作，线位基本稳定，正在编制可研报告。</t>
  </si>
  <si>
    <t>南北大道（低碳至石滩大道）段建设工程</t>
  </si>
  <si>
    <t>已完成初步方案，正在招工可编制单位。</t>
  </si>
  <si>
    <t>东西大道（石头至荔三公路段）建设工程</t>
  </si>
  <si>
    <t>荔新公路广本隧道工程</t>
  </si>
  <si>
    <t>正在开展方案设计。</t>
  </si>
  <si>
    <t>朱村至仙村快速路工程</t>
  </si>
  <si>
    <t>五、区住建局项目1项</t>
  </si>
  <si>
    <t>儿童公园地下停车场建设工程</t>
  </si>
  <si>
    <t>项目已取得可研批复、规划、用地意见，已完成施工图设计工作，施工招标已于1月29日开标，中标单位为广州市房屋开发建设有限公司；监理招标已于3月16日开标,中标单位为广州市市政工程监理有限公司。</t>
  </si>
  <si>
    <t>儿童公园地下停车场由于土地产权问题，难以办理建设工程规划许可证、建设用地规划许可证。</t>
  </si>
  <si>
    <t>请区住建局与区国规局及相关责任单位商议解决方案。</t>
  </si>
  <si>
    <t>六、区水务局项目1项</t>
  </si>
  <si>
    <t>增江“一江两岸”水利综合整治工程（光辉大桥~初溪拦河坝段）</t>
  </si>
  <si>
    <t>已完成勘察设计招标工作，目前正在进行可行性研究报告编制工作。</t>
  </si>
  <si>
    <t>七、区教育局项目1项</t>
  </si>
  <si>
    <t>郑中钧中学改扩建工程（一期）项目</t>
  </si>
  <si>
    <t>区教育局</t>
  </si>
  <si>
    <t xml:space="preserve">1.项目已完成土地划转与办证工作； 已完成项目建议书以及可研报告批复；已完成建设用地规划许可证； 已完成工程勘察、设计招标；
2.目前正在勘察、设计阶段；协助增江街对建设用地果树、山坟等征收补偿协商阶段；正在进行办理水土保持方案报批工作阶段； 正在进行办理环境影响评价报告表报批工作阶段；在进行项目监理招标阶段。在进行修建性详细规划前期办理工作。
</t>
  </si>
  <si>
    <r>
      <t>涉及</t>
    </r>
    <r>
      <rPr>
        <sz val="10"/>
        <rFont val="宋体"/>
        <family val="0"/>
      </rPr>
      <t>塱</t>
    </r>
    <r>
      <rPr>
        <sz val="10"/>
        <rFont val="仿宋_GB2312"/>
        <family val="3"/>
      </rPr>
      <t>头村21户农民果树、山坟征收补偿，15户已签订补偿协议，剩余6户。</t>
    </r>
  </si>
  <si>
    <t>请增江街尽快协调解决征收问题。</t>
  </si>
  <si>
    <t>八、区城管局项目1项</t>
  </si>
  <si>
    <t>餐厨废弃物收运系统及综合处理厂项目（ppp项目）</t>
  </si>
  <si>
    <t>1.综合处理厂用地已落实，土规调整已完成，目前朱村街正在推进征地拆迁；
2.由于财政部实行新政策，项目投资模式可能出现变化（由广环投集团投资、建设、运营改为ppp模式），故暂时搁置。</t>
  </si>
  <si>
    <t>备注：序号标有“★”的项目已列入广州市2018年重点项目计划。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</si>
</sst>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s>
  <fonts count="35">
    <font>
      <sz val="12"/>
      <name val="宋体"/>
      <family val="0"/>
    </font>
    <font>
      <sz val="11"/>
      <name val="黑体"/>
      <family val="3"/>
    </font>
    <font>
      <sz val="10"/>
      <name val="仿宋_GB2312"/>
      <family val="3"/>
    </font>
    <font>
      <b/>
      <sz val="10"/>
      <name val="仿宋_GB2312"/>
      <family val="3"/>
    </font>
    <font>
      <sz val="12"/>
      <name val="仿宋_GB2312"/>
      <family val="3"/>
    </font>
    <font>
      <sz val="18"/>
      <name val="黑体"/>
      <family val="3"/>
    </font>
    <font>
      <sz val="14"/>
      <name val="宋体"/>
      <family val="0"/>
    </font>
    <font>
      <sz val="26"/>
      <name val="方正小标宋简体"/>
      <family val="0"/>
    </font>
    <font>
      <b/>
      <sz val="24"/>
      <name val="黑体"/>
      <family val="3"/>
    </font>
    <font>
      <b/>
      <sz val="11"/>
      <name val="仿宋_GB2312"/>
      <family val="3"/>
    </font>
    <font>
      <b/>
      <sz val="14"/>
      <name val="宋体"/>
      <family val="0"/>
    </font>
    <font>
      <b/>
      <sz val="11"/>
      <name val="宋体"/>
      <family val="0"/>
    </font>
    <font>
      <sz val="10"/>
      <name val="宋体"/>
      <family val="0"/>
    </font>
    <font>
      <sz val="9"/>
      <name val="仿宋_GB2312"/>
      <family val="3"/>
    </font>
    <font>
      <sz val="11"/>
      <color indexed="8"/>
      <name val="宋体"/>
      <family val="0"/>
    </font>
    <font>
      <sz val="11"/>
      <color indexed="9"/>
      <name val="宋体"/>
      <family val="0"/>
    </font>
    <font>
      <sz val="12"/>
      <name val="Times New Roman"/>
      <family val="1"/>
    </font>
    <font>
      <sz val="11"/>
      <color indexed="10"/>
      <name val="宋体"/>
      <family val="0"/>
    </font>
    <font>
      <b/>
      <sz val="11"/>
      <color indexed="9"/>
      <name val="宋体"/>
      <family val="0"/>
    </font>
    <font>
      <b/>
      <sz val="13"/>
      <color indexed="56"/>
      <name val="宋体"/>
      <family val="0"/>
    </font>
    <font>
      <sz val="11"/>
      <color indexed="20"/>
      <name val="宋体"/>
      <family val="0"/>
    </font>
    <font>
      <i/>
      <sz val="11"/>
      <color indexed="23"/>
      <name val="宋体"/>
      <family val="0"/>
    </font>
    <font>
      <b/>
      <sz val="11"/>
      <color indexed="56"/>
      <name val="宋体"/>
      <family val="0"/>
    </font>
    <font>
      <u val="single"/>
      <sz val="9"/>
      <color indexed="36"/>
      <name val="宋体"/>
      <family val="0"/>
    </font>
    <font>
      <b/>
      <sz val="11"/>
      <color indexed="52"/>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9"/>
      <color indexed="12"/>
      <name val="宋体"/>
      <family val="0"/>
    </font>
    <font>
      <sz val="11"/>
      <color indexed="62"/>
      <name val="宋体"/>
      <family val="0"/>
    </font>
    <font>
      <sz val="11"/>
      <color indexed="60"/>
      <name val="宋体"/>
      <family val="0"/>
    </font>
    <font>
      <sz val="11"/>
      <color indexed="52"/>
      <name val="宋体"/>
      <family val="0"/>
    </font>
    <font>
      <sz val="11"/>
      <color indexed="17"/>
      <name val="宋体"/>
      <family val="0"/>
    </font>
    <font>
      <sz val="10"/>
      <name val="Arial"/>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6" fillId="0" borderId="0" applyFont="0" applyFill="0" applyBorder="0" applyAlignment="0" applyProtection="0"/>
    <xf numFmtId="0" fontId="14" fillId="2" borderId="0" applyNumberFormat="0" applyBorder="0" applyAlignment="0" applyProtection="0"/>
    <xf numFmtId="0" fontId="30" fillId="3"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14" fillId="4" borderId="0" applyNumberFormat="0" applyBorder="0" applyAlignment="0" applyProtection="0"/>
    <xf numFmtId="0" fontId="20" fillId="5" borderId="0" applyNumberFormat="0" applyBorder="0" applyAlignment="0" applyProtection="0"/>
    <xf numFmtId="43" fontId="16" fillId="0" borderId="0" applyFont="0" applyFill="0" applyBorder="0" applyAlignment="0" applyProtection="0"/>
    <xf numFmtId="0" fontId="15" fillId="4" borderId="0" applyNumberFormat="0" applyBorder="0" applyAlignment="0" applyProtection="0"/>
    <xf numFmtId="0" fontId="29" fillId="0" borderId="0" applyNumberForma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16" fillId="6" borderId="2" applyNumberFormat="0" applyFont="0" applyAlignment="0" applyProtection="0"/>
    <xf numFmtId="0" fontId="14" fillId="0" borderId="0">
      <alignment vertical="center"/>
      <protection/>
    </xf>
    <xf numFmtId="0" fontId="15" fillId="7" borderId="0" applyNumberFormat="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16" fillId="0" borderId="0">
      <alignment/>
      <protection/>
    </xf>
    <xf numFmtId="0" fontId="28"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16" fillId="0" borderId="0">
      <alignment/>
      <protection/>
    </xf>
    <xf numFmtId="0" fontId="26" fillId="0" borderId="3" applyNumberFormat="0" applyFill="0" applyAlignment="0" applyProtection="0"/>
    <xf numFmtId="0" fontId="0" fillId="0" borderId="0">
      <alignment/>
      <protection/>
    </xf>
    <xf numFmtId="0" fontId="19" fillId="0" borderId="4" applyNumberFormat="0" applyFill="0" applyAlignment="0" applyProtection="0"/>
    <xf numFmtId="0" fontId="15" fillId="8" borderId="0" applyNumberFormat="0" applyBorder="0" applyAlignment="0" applyProtection="0"/>
    <xf numFmtId="0" fontId="22" fillId="0" borderId="5" applyNumberFormat="0" applyFill="0" applyAlignment="0" applyProtection="0"/>
    <xf numFmtId="0" fontId="15" fillId="9" borderId="0" applyNumberFormat="0" applyBorder="0" applyAlignment="0" applyProtection="0"/>
    <xf numFmtId="0" fontId="25" fillId="10" borderId="6" applyNumberFormat="0" applyAlignment="0" applyProtection="0"/>
    <xf numFmtId="0" fontId="24" fillId="10" borderId="1" applyNumberFormat="0" applyAlignment="0" applyProtection="0"/>
    <xf numFmtId="0" fontId="18" fillId="11" borderId="7" applyNumberFormat="0" applyAlignment="0" applyProtection="0"/>
    <xf numFmtId="0" fontId="14" fillId="3" borderId="0" applyNumberFormat="0" applyBorder="0" applyAlignment="0" applyProtection="0"/>
    <xf numFmtId="0" fontId="15" fillId="12" borderId="0" applyNumberFormat="0" applyBorder="0" applyAlignment="0" applyProtection="0"/>
    <xf numFmtId="0" fontId="32" fillId="0" borderId="8" applyNumberFormat="0" applyFill="0" applyAlignment="0" applyProtection="0"/>
    <xf numFmtId="0" fontId="27" fillId="0" borderId="9" applyNumberFormat="0" applyFill="0" applyAlignment="0" applyProtection="0"/>
    <xf numFmtId="0" fontId="33" fillId="2" borderId="0" applyNumberFormat="0" applyBorder="0" applyAlignment="0" applyProtection="0"/>
    <xf numFmtId="0" fontId="31"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20" borderId="0" applyNumberFormat="0" applyBorder="0" applyAlignment="0" applyProtection="0"/>
    <xf numFmtId="0" fontId="0" fillId="0" borderId="0">
      <alignment/>
      <protection/>
    </xf>
    <xf numFmtId="0" fontId="14"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4" fillId="22" borderId="0" applyNumberFormat="0" applyBorder="0" applyAlignment="0" applyProtection="0"/>
    <xf numFmtId="0" fontId="14" fillId="0" borderId="0">
      <alignment vertical="center"/>
      <protection/>
    </xf>
    <xf numFmtId="0" fontId="15" fillId="23" borderId="0" applyNumberFormat="0" applyBorder="0" applyAlignment="0" applyProtection="0"/>
    <xf numFmtId="0" fontId="16" fillId="0" borderId="0">
      <alignment/>
      <protection/>
    </xf>
    <xf numFmtId="0" fontId="0" fillId="0" borderId="0">
      <alignment/>
      <protection/>
    </xf>
    <xf numFmtId="0" fontId="14" fillId="0" borderId="0">
      <alignment vertical="center"/>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cellStyleXfs>
  <cellXfs count="107">
    <xf numFmtId="0" fontId="0" fillId="0" borderId="0" xfId="0" applyFont="1"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wrapText="1"/>
    </xf>
    <xf numFmtId="0" fontId="4"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wrapText="1"/>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176" fontId="0" fillId="0" borderId="0" xfId="0" applyNumberFormat="1" applyFont="1" applyFill="1" applyAlignment="1">
      <alignment horizontal="center" vertical="center"/>
    </xf>
    <xf numFmtId="177" fontId="0" fillId="0" borderId="0" xfId="0" applyNumberFormat="1" applyFont="1" applyFill="1" applyAlignment="1">
      <alignment horizontal="center" vertical="center"/>
    </xf>
    <xf numFmtId="178" fontId="0" fillId="0" borderId="0" xfId="0" applyNumberFormat="1" applyFont="1" applyFill="1" applyAlignment="1">
      <alignment horizontal="center" vertical="center" wrapText="1"/>
    </xf>
    <xf numFmtId="178" fontId="0" fillId="0" borderId="0" xfId="0" applyNumberFormat="1" applyFont="1" applyFill="1" applyAlignment="1">
      <alignment horizontal="left" vertical="center" wrapText="1"/>
    </xf>
    <xf numFmtId="0" fontId="0" fillId="0" borderId="0" xfId="0" applyFont="1" applyFill="1" applyAlignment="1">
      <alignment/>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10" xfId="0" applyFont="1" applyFill="1" applyBorder="1" applyAlignment="1">
      <alignment horizontal="left" vertical="center"/>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79" applyFont="1" applyFill="1" applyBorder="1" applyAlignment="1">
      <alignment horizontal="center" vertical="center" wrapText="1"/>
      <protection/>
    </xf>
    <xf numFmtId="0" fontId="2" fillId="0" borderId="11" xfId="78"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49" fontId="2" fillId="0" borderId="11" xfId="63" applyNumberFormat="1" applyFont="1" applyFill="1" applyBorder="1" applyAlignment="1">
      <alignment horizontal="center" vertical="center"/>
      <protection/>
    </xf>
    <xf numFmtId="0" fontId="2" fillId="0" borderId="11" xfId="0" applyNumberFormat="1" applyFont="1" applyFill="1" applyBorder="1" applyAlignment="1">
      <alignment horizontal="center" vertical="center" wrapText="1"/>
    </xf>
    <xf numFmtId="0" fontId="2" fillId="0" borderId="11" xfId="63" applyFont="1" applyFill="1" applyBorder="1" applyAlignment="1">
      <alignment horizontal="center" vertical="center" wrapText="1"/>
      <protection/>
    </xf>
    <xf numFmtId="0" fontId="1" fillId="0" borderId="14" xfId="0" applyFont="1" applyFill="1" applyBorder="1" applyAlignment="1">
      <alignment horizontal="center" vertical="top" wrapText="1"/>
    </xf>
    <xf numFmtId="0" fontId="2" fillId="0" borderId="11" xfId="0" applyFont="1" applyFill="1" applyBorder="1" applyAlignment="1">
      <alignment horizontal="center" vertical="center" textRotation="255"/>
    </xf>
    <xf numFmtId="0" fontId="2" fillId="0" borderId="11" xfId="0" applyFont="1" applyFill="1" applyBorder="1" applyAlignment="1">
      <alignment horizontal="center" vertical="center"/>
    </xf>
    <xf numFmtId="0" fontId="2" fillId="0" borderId="11" xfId="63" applyFont="1" applyFill="1" applyBorder="1" applyAlignment="1">
      <alignment horizontal="center" vertical="center"/>
      <protection/>
    </xf>
    <xf numFmtId="176" fontId="7" fillId="0" borderId="0"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177" fontId="1" fillId="0" borderId="15"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176" fontId="3" fillId="0" borderId="11"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176" fontId="2" fillId="0" borderId="11"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76" fontId="2" fillId="0" borderId="11" xfId="78" applyNumberFormat="1" applyFont="1" applyFill="1" applyBorder="1" applyAlignment="1">
      <alignment horizontal="center" vertical="center" wrapText="1"/>
      <protection/>
    </xf>
    <xf numFmtId="176" fontId="2" fillId="0" borderId="11" xfId="0" applyNumberFormat="1" applyFont="1" applyFill="1" applyBorder="1" applyAlignment="1">
      <alignment horizontal="center" vertical="center" wrapText="1"/>
    </xf>
    <xf numFmtId="176" fontId="2" fillId="0" borderId="11" xfId="80" applyNumberFormat="1" applyFont="1" applyFill="1" applyBorder="1" applyAlignment="1">
      <alignment horizontal="center" vertical="center" wrapText="1"/>
      <protection/>
    </xf>
    <xf numFmtId="176" fontId="2" fillId="0" borderId="0" xfId="0" applyNumberFormat="1" applyFont="1" applyFill="1" applyAlignment="1">
      <alignment horizontal="center" vertical="center" wrapText="1"/>
    </xf>
    <xf numFmtId="176" fontId="2" fillId="0" borderId="11" xfId="63" applyNumberFormat="1" applyFont="1" applyFill="1" applyBorder="1" applyAlignment="1">
      <alignment horizontal="center" vertical="center"/>
      <protection/>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78" fontId="10" fillId="0" borderId="10" xfId="0" applyNumberFormat="1" applyFont="1" applyFill="1" applyBorder="1" applyAlignment="1">
      <alignment horizontal="center" vertical="center" wrapText="1"/>
    </xf>
    <xf numFmtId="178" fontId="11" fillId="0" borderId="10" xfId="0" applyNumberFormat="1" applyFont="1" applyFill="1" applyBorder="1" applyAlignment="1">
      <alignment horizontal="right" vertical="center" wrapText="1"/>
    </xf>
    <xf numFmtId="178" fontId="11" fillId="0" borderId="10" xfId="0" applyNumberFormat="1" applyFont="1" applyFill="1" applyBorder="1" applyAlignment="1">
      <alignment horizontal="left" vertical="center" wrapText="1"/>
    </xf>
    <xf numFmtId="178" fontId="1" fillId="0" borderId="14" xfId="0" applyNumberFormat="1" applyFont="1" applyFill="1" applyBorder="1" applyAlignment="1">
      <alignment horizontal="center" vertical="center" wrapText="1"/>
    </xf>
    <xf numFmtId="178" fontId="1" fillId="0" borderId="15"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11" xfId="0" applyNumberFormat="1" applyFont="1" applyFill="1" applyBorder="1" applyAlignment="1">
      <alignment horizontal="left" vertical="center" wrapText="1"/>
    </xf>
    <xf numFmtId="178" fontId="2" fillId="0" borderId="11" xfId="0" applyNumberFormat="1" applyFont="1" applyFill="1" applyBorder="1" applyAlignment="1">
      <alignment horizontal="center" vertical="center" wrapText="1"/>
    </xf>
    <xf numFmtId="178"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178" fontId="2" fillId="0" borderId="11" xfId="73" applyNumberFormat="1" applyFont="1" applyFill="1" applyBorder="1" applyAlignment="1">
      <alignment horizontal="left" vertical="center" wrapText="1"/>
      <protection/>
    </xf>
    <xf numFmtId="178" fontId="2" fillId="0" borderId="11" xfId="80" applyNumberFormat="1" applyFont="1" applyFill="1" applyBorder="1" applyAlignment="1">
      <alignment horizontal="left" vertical="center" wrapText="1"/>
      <protection/>
    </xf>
    <xf numFmtId="178" fontId="2" fillId="0" borderId="11" xfId="81" applyNumberFormat="1" applyFont="1" applyFill="1" applyBorder="1" applyAlignment="1">
      <alignment horizontal="left" vertical="center" wrapText="1"/>
      <protection/>
    </xf>
    <xf numFmtId="0" fontId="2" fillId="0" borderId="11" xfId="75" applyFont="1" applyFill="1" applyBorder="1" applyAlignment="1">
      <alignment horizontal="left" vertical="center" wrapText="1"/>
      <protection/>
    </xf>
    <xf numFmtId="49" fontId="2" fillId="0" borderId="11" xfId="0" applyNumberFormat="1" applyFont="1" applyFill="1" applyBorder="1" applyAlignment="1">
      <alignment horizontal="left" vertical="center" wrapText="1"/>
    </xf>
    <xf numFmtId="178" fontId="2" fillId="0" borderId="11" xfId="63" applyNumberFormat="1" applyFont="1" applyFill="1" applyBorder="1" applyAlignment="1">
      <alignment horizontal="left" vertical="center" wrapText="1"/>
      <protection/>
    </xf>
    <xf numFmtId="0" fontId="12" fillId="0" borderId="11" xfId="0" applyFont="1" applyFill="1" applyBorder="1" applyAlignment="1">
      <alignment horizontal="center" vertical="center"/>
    </xf>
    <xf numFmtId="176" fontId="2" fillId="0" borderId="11" xfId="36" applyNumberFormat="1" applyFont="1" applyFill="1" applyBorder="1" applyAlignment="1">
      <alignment horizontal="center" vertical="center" wrapText="1"/>
      <protection/>
    </xf>
    <xf numFmtId="176" fontId="2" fillId="0" borderId="11" xfId="81" applyNumberFormat="1" applyFont="1" applyFill="1" applyBorder="1" applyAlignment="1">
      <alignment horizontal="center" vertical="center" wrapText="1"/>
      <protection/>
    </xf>
    <xf numFmtId="176" fontId="2" fillId="0" borderId="11" xfId="38" applyNumberFormat="1" applyFont="1" applyFill="1" applyBorder="1" applyAlignment="1">
      <alignment horizontal="center" vertical="center" wrapText="1"/>
      <protection/>
    </xf>
    <xf numFmtId="176" fontId="2" fillId="0" borderId="11" xfId="38" applyNumberFormat="1" applyFont="1" applyFill="1" applyBorder="1" applyAlignment="1">
      <alignment horizontal="center" vertical="center"/>
      <protection/>
    </xf>
    <xf numFmtId="176" fontId="2" fillId="0" borderId="15" xfId="0" applyNumberFormat="1" applyFont="1" applyFill="1" applyBorder="1" applyAlignment="1">
      <alignment horizontal="center" vertical="center" wrapText="1"/>
    </xf>
    <xf numFmtId="178" fontId="13"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178" fontId="2" fillId="0" borderId="11" xfId="36" applyNumberFormat="1" applyFont="1" applyFill="1" applyBorder="1" applyAlignment="1">
      <alignment horizontal="left" vertical="center" wrapText="1"/>
      <protection/>
    </xf>
    <xf numFmtId="179" fontId="2" fillId="0" borderId="11" xfId="0" applyNumberFormat="1"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76" applyFont="1" applyFill="1" applyBorder="1" applyAlignment="1">
      <alignment horizontal="left" vertical="center" wrapText="1"/>
      <protection/>
    </xf>
    <xf numFmtId="0" fontId="2" fillId="0" borderId="0"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alignment horizontal="center" wrapText="1"/>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176" fontId="2" fillId="0" borderId="11" xfId="82" applyNumberFormat="1" applyFont="1" applyFill="1" applyBorder="1" applyAlignment="1">
      <alignment horizontal="center" vertical="center"/>
      <protection/>
    </xf>
    <xf numFmtId="176" fontId="4" fillId="0" borderId="0" xfId="0" applyNumberFormat="1" applyFont="1" applyFill="1" applyAlignment="1">
      <alignment horizontal="center" vertical="center"/>
    </xf>
    <xf numFmtId="177" fontId="4" fillId="0" borderId="0" xfId="0" applyNumberFormat="1" applyFont="1" applyFill="1" applyAlignment="1">
      <alignment horizontal="center" vertical="center"/>
    </xf>
    <xf numFmtId="0" fontId="2" fillId="0" borderId="11" xfId="83" applyFont="1" applyFill="1" applyBorder="1" applyAlignment="1">
      <alignment horizontal="left" vertical="center" wrapText="1"/>
      <protection/>
    </xf>
    <xf numFmtId="178"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_ET_STYLE_NoName_00_" xfId="32"/>
    <cellStyle name="标题" xfId="33"/>
    <cellStyle name="常规 12"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常规 2 10" xfId="68"/>
    <cellStyle name="60% - 强调文字颜色 6" xfId="69"/>
    <cellStyle name="样式 1" xfId="70"/>
    <cellStyle name="常规 11" xfId="71"/>
    <cellStyle name="常规 19" xfId="72"/>
    <cellStyle name="常规 2" xfId="73"/>
    <cellStyle name="常规 3" xfId="74"/>
    <cellStyle name="常规 4" xfId="75"/>
    <cellStyle name="常规 5" xfId="76"/>
    <cellStyle name="常规 7" xfId="77"/>
    <cellStyle name="常规_Sheet3" xfId="78"/>
    <cellStyle name="常规_项目清单" xfId="79"/>
    <cellStyle name="常规_一项目申报表" xfId="80"/>
    <cellStyle name="常规_征求意见稿" xfId="81"/>
    <cellStyle name="常规 10" xfId="82"/>
    <cellStyle name="常规 14"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54"/>
  <sheetViews>
    <sheetView tabSelected="1" zoomScale="80" zoomScaleNormal="80" workbookViewId="0" topLeftCell="A1">
      <pane ySplit="6" topLeftCell="A49" activePane="bottomLeft" state="frozen"/>
      <selection pane="bottomLeft" activeCell="J158" sqref="J158"/>
    </sheetView>
  </sheetViews>
  <sheetFormatPr defaultColWidth="9.00390625" defaultRowHeight="14.25"/>
  <cols>
    <col min="1" max="1" width="3.25390625" style="10" customWidth="1"/>
    <col min="2" max="2" width="7.875" style="11" customWidth="1"/>
    <col min="3" max="3" width="5.875" style="11" customWidth="1"/>
    <col min="4" max="4" width="6.625" style="11" customWidth="1"/>
    <col min="5" max="5" width="4.25390625" style="12" customWidth="1"/>
    <col min="6" max="6" width="2.625" style="12" customWidth="1"/>
    <col min="7" max="7" width="4.25390625" style="12" customWidth="1"/>
    <col min="8" max="8" width="2.625" style="12" customWidth="1"/>
    <col min="9" max="18" width="2.50390625" style="13" customWidth="1"/>
    <col min="19" max="19" width="8.125" style="14" customWidth="1"/>
    <col min="20" max="20" width="8.25390625" style="14" customWidth="1"/>
    <col min="21" max="21" width="7.50390625" style="14" customWidth="1"/>
    <col min="22" max="22" width="6.625" style="14" customWidth="1"/>
    <col min="23" max="23" width="6.875" style="15" customWidth="1"/>
    <col min="24" max="24" width="6.75390625" style="14" customWidth="1"/>
    <col min="25" max="25" width="5.50390625" style="15" customWidth="1"/>
    <col min="26" max="26" width="32.125" style="16" customWidth="1"/>
    <col min="27" max="27" width="23.00390625" style="16" customWidth="1"/>
    <col min="28" max="28" width="19.50390625" style="17" customWidth="1"/>
    <col min="29" max="29" width="4.50390625" style="17" customWidth="1"/>
    <col min="30" max="16384" width="9.00390625" style="18" customWidth="1"/>
  </cols>
  <sheetData>
    <row r="1" spans="1:4" ht="24" customHeight="1">
      <c r="A1" s="19" t="s">
        <v>0</v>
      </c>
      <c r="B1" s="19"/>
      <c r="C1" s="19"/>
      <c r="D1" s="20"/>
    </row>
    <row r="2" spans="1:29" ht="39.75" customHeight="1">
      <c r="A2" s="21" t="s">
        <v>1</v>
      </c>
      <c r="B2" s="21"/>
      <c r="C2" s="21"/>
      <c r="D2" s="21"/>
      <c r="E2" s="21"/>
      <c r="F2" s="21"/>
      <c r="G2" s="21"/>
      <c r="H2" s="21"/>
      <c r="I2" s="21"/>
      <c r="J2" s="21"/>
      <c r="K2" s="21"/>
      <c r="L2" s="21"/>
      <c r="M2" s="21"/>
      <c r="N2" s="21"/>
      <c r="O2" s="21"/>
      <c r="P2" s="21"/>
      <c r="Q2" s="21"/>
      <c r="R2" s="21"/>
      <c r="S2" s="42"/>
      <c r="T2" s="42"/>
      <c r="U2" s="42"/>
      <c r="V2" s="42"/>
      <c r="W2" s="43"/>
      <c r="X2" s="42"/>
      <c r="Y2" s="43"/>
      <c r="Z2" s="64"/>
      <c r="AA2" s="64"/>
      <c r="AB2" s="64"/>
      <c r="AC2" s="65"/>
    </row>
    <row r="3" spans="1:29" ht="9.75" customHeight="1">
      <c r="A3" s="22"/>
      <c r="B3" s="22"/>
      <c r="C3" s="22"/>
      <c r="D3" s="22"/>
      <c r="E3" s="22"/>
      <c r="F3" s="22"/>
      <c r="G3" s="22"/>
      <c r="H3" s="22"/>
      <c r="I3" s="22"/>
      <c r="J3" s="22"/>
      <c r="K3" s="22"/>
      <c r="L3" s="22"/>
      <c r="M3" s="22"/>
      <c r="N3" s="22"/>
      <c r="O3" s="22"/>
      <c r="P3" s="22"/>
      <c r="Q3" s="22"/>
      <c r="R3" s="22"/>
      <c r="S3" s="44"/>
      <c r="T3" s="44"/>
      <c r="U3" s="44"/>
      <c r="V3" s="44"/>
      <c r="W3" s="45"/>
      <c r="X3" s="44"/>
      <c r="Y3" s="45"/>
      <c r="Z3" s="66"/>
      <c r="AA3" s="66"/>
      <c r="AB3" s="66"/>
      <c r="AC3" s="67"/>
    </row>
    <row r="4" spans="1:29" ht="21" customHeight="1">
      <c r="A4" s="23"/>
      <c r="B4" s="23"/>
      <c r="C4" s="23"/>
      <c r="D4" s="23"/>
      <c r="E4" s="23"/>
      <c r="F4" s="23"/>
      <c r="G4" s="23"/>
      <c r="H4" s="23"/>
      <c r="I4" s="23"/>
      <c r="J4" s="23"/>
      <c r="K4" s="23"/>
      <c r="L4" s="23"/>
      <c r="M4" s="23"/>
      <c r="N4" s="23"/>
      <c r="O4" s="23"/>
      <c r="P4" s="23"/>
      <c r="Q4" s="23"/>
      <c r="R4" s="23"/>
      <c r="S4" s="46"/>
      <c r="T4" s="46"/>
      <c r="U4" s="46"/>
      <c r="V4" s="46"/>
      <c r="W4" s="47"/>
      <c r="X4" s="46"/>
      <c r="Y4" s="47"/>
      <c r="Z4" s="68"/>
      <c r="AA4" s="69" t="s">
        <v>2</v>
      </c>
      <c r="AB4" s="69"/>
      <c r="AC4" s="70"/>
    </row>
    <row r="5" spans="1:29" s="1" customFormat="1" ht="29.25" customHeight="1">
      <c r="A5" s="24" t="s">
        <v>3</v>
      </c>
      <c r="B5" s="24" t="s">
        <v>4</v>
      </c>
      <c r="C5" s="24" t="s">
        <v>5</v>
      </c>
      <c r="D5" s="24" t="s">
        <v>6</v>
      </c>
      <c r="E5" s="25" t="s">
        <v>7</v>
      </c>
      <c r="F5" s="25"/>
      <c r="G5" s="25" t="s">
        <v>8</v>
      </c>
      <c r="H5" s="25"/>
      <c r="I5" s="24" t="s">
        <v>9</v>
      </c>
      <c r="J5" s="24"/>
      <c r="K5" s="24"/>
      <c r="L5" s="24"/>
      <c r="M5" s="24"/>
      <c r="N5" s="24"/>
      <c r="O5" s="24"/>
      <c r="P5" s="24"/>
      <c r="Q5" s="24"/>
      <c r="R5" s="24"/>
      <c r="S5" s="48" t="s">
        <v>10</v>
      </c>
      <c r="T5" s="49" t="s">
        <v>11</v>
      </c>
      <c r="U5" s="49" t="s">
        <v>12</v>
      </c>
      <c r="V5" s="49" t="s">
        <v>13</v>
      </c>
      <c r="W5" s="50" t="s">
        <v>14</v>
      </c>
      <c r="X5" s="49" t="s">
        <v>15</v>
      </c>
      <c r="Y5" s="50" t="s">
        <v>16</v>
      </c>
      <c r="Z5" s="71" t="s">
        <v>17</v>
      </c>
      <c r="AA5" s="71" t="s">
        <v>18</v>
      </c>
      <c r="AB5" s="71" t="s">
        <v>19</v>
      </c>
      <c r="AC5" s="71" t="s">
        <v>20</v>
      </c>
    </row>
    <row r="6" spans="1:29" s="1" customFormat="1" ht="73.5" customHeight="1">
      <c r="A6" s="24"/>
      <c r="B6" s="24"/>
      <c r="C6" s="24"/>
      <c r="D6" s="24"/>
      <c r="E6" s="25" t="s">
        <v>21</v>
      </c>
      <c r="F6" s="25" t="s">
        <v>22</v>
      </c>
      <c r="G6" s="25" t="s">
        <v>21</v>
      </c>
      <c r="H6" s="25" t="s">
        <v>22</v>
      </c>
      <c r="I6" s="38" t="s">
        <v>23</v>
      </c>
      <c r="J6" s="38" t="s">
        <v>24</v>
      </c>
      <c r="K6" s="38" t="s">
        <v>25</v>
      </c>
      <c r="L6" s="38" t="s">
        <v>26</v>
      </c>
      <c r="M6" s="38" t="s">
        <v>27</v>
      </c>
      <c r="N6" s="38" t="s">
        <v>28</v>
      </c>
      <c r="O6" s="38" t="s">
        <v>29</v>
      </c>
      <c r="P6" s="38" t="s">
        <v>30</v>
      </c>
      <c r="Q6" s="38" t="s">
        <v>31</v>
      </c>
      <c r="R6" s="38" t="s">
        <v>32</v>
      </c>
      <c r="S6" s="48"/>
      <c r="T6" s="51"/>
      <c r="U6" s="51"/>
      <c r="V6" s="51"/>
      <c r="W6" s="52"/>
      <c r="X6" s="51"/>
      <c r="Y6" s="52"/>
      <c r="Z6" s="72"/>
      <c r="AA6" s="72"/>
      <c r="AB6" s="72"/>
      <c r="AC6" s="72"/>
    </row>
    <row r="7" spans="1:29" s="2" customFormat="1" ht="30" customHeight="1">
      <c r="A7" s="26" t="s">
        <v>33</v>
      </c>
      <c r="B7" s="27"/>
      <c r="C7" s="27"/>
      <c r="D7" s="27"/>
      <c r="E7" s="27"/>
      <c r="F7" s="27"/>
      <c r="G7" s="27"/>
      <c r="H7" s="27"/>
      <c r="I7" s="27"/>
      <c r="J7" s="27"/>
      <c r="K7" s="27"/>
      <c r="L7" s="27"/>
      <c r="M7" s="27"/>
      <c r="N7" s="27"/>
      <c r="O7" s="27"/>
      <c r="P7" s="27"/>
      <c r="Q7" s="27"/>
      <c r="R7" s="53"/>
      <c r="S7" s="54">
        <f aca="true" t="shared" si="0" ref="S7:X7">SUM(S8,S18,S35,S40,S45,S50,S64,S72,S75,S77,S79,S81,S88,S101,S114,S119,S121)</f>
        <v>4113760.9400000004</v>
      </c>
      <c r="T7" s="54">
        <f t="shared" si="0"/>
        <v>1330457.62</v>
      </c>
      <c r="U7" s="54">
        <f t="shared" si="0"/>
        <v>203513.73843499998</v>
      </c>
      <c r="V7" s="54">
        <f t="shared" si="0"/>
        <v>11207.97</v>
      </c>
      <c r="W7" s="55">
        <f>U7/T7*100</f>
        <v>15.296521691160667</v>
      </c>
      <c r="X7" s="54">
        <f t="shared" si="0"/>
        <v>937365.9977659998</v>
      </c>
      <c r="Y7" s="55">
        <f>X7/S7*100</f>
        <v>22.786107686802033</v>
      </c>
      <c r="Z7" s="73"/>
      <c r="AA7" s="73"/>
      <c r="AB7" s="74"/>
      <c r="AC7" s="74"/>
    </row>
    <row r="8" spans="1:29" s="2" customFormat="1" ht="30" customHeight="1">
      <c r="A8" s="26" t="s">
        <v>34</v>
      </c>
      <c r="B8" s="27"/>
      <c r="C8" s="27"/>
      <c r="D8" s="27"/>
      <c r="E8" s="27"/>
      <c r="F8" s="27"/>
      <c r="G8" s="27"/>
      <c r="H8" s="27"/>
      <c r="I8" s="27"/>
      <c r="J8" s="27"/>
      <c r="K8" s="27"/>
      <c r="L8" s="27"/>
      <c r="M8" s="27"/>
      <c r="N8" s="27"/>
      <c r="O8" s="27"/>
      <c r="P8" s="27"/>
      <c r="Q8" s="27"/>
      <c r="R8" s="53"/>
      <c r="S8" s="54">
        <f aca="true" t="shared" si="1" ref="S8:X8">SUM(S9,S14)</f>
        <v>367958.52</v>
      </c>
      <c r="T8" s="54">
        <f t="shared" si="1"/>
        <v>85828.03</v>
      </c>
      <c r="U8" s="54">
        <f t="shared" si="1"/>
        <v>17154.71</v>
      </c>
      <c r="V8" s="54">
        <f t="shared" si="1"/>
        <v>4215.87</v>
      </c>
      <c r="W8" s="55">
        <f>U8/T8*100</f>
        <v>19.98730484668004</v>
      </c>
      <c r="X8" s="54">
        <f t="shared" si="1"/>
        <v>97722.96</v>
      </c>
      <c r="Y8" s="55">
        <f>X8/S8*100</f>
        <v>26.558145738818606</v>
      </c>
      <c r="Z8" s="73"/>
      <c r="AA8" s="73"/>
      <c r="AB8" s="74"/>
      <c r="AC8" s="74"/>
    </row>
    <row r="9" spans="1:29" s="2" customFormat="1" ht="30" customHeight="1">
      <c r="A9" s="28" t="s">
        <v>35</v>
      </c>
      <c r="B9" s="29"/>
      <c r="C9" s="29"/>
      <c r="D9" s="29"/>
      <c r="E9" s="29"/>
      <c r="F9" s="29"/>
      <c r="G9" s="29"/>
      <c r="H9" s="29"/>
      <c r="I9" s="29"/>
      <c r="J9" s="29"/>
      <c r="K9" s="29"/>
      <c r="L9" s="29"/>
      <c r="M9" s="29"/>
      <c r="N9" s="29"/>
      <c r="O9" s="29"/>
      <c r="P9" s="29"/>
      <c r="Q9" s="29"/>
      <c r="R9" s="56"/>
      <c r="S9" s="57">
        <f aca="true" t="shared" si="2" ref="S9:X9">SUM(S10:S13)</f>
        <v>261267.52</v>
      </c>
      <c r="T9" s="57">
        <f t="shared" si="2"/>
        <v>56605.03</v>
      </c>
      <c r="U9" s="57">
        <f t="shared" si="2"/>
        <v>16644.71</v>
      </c>
      <c r="V9" s="57">
        <f t="shared" si="2"/>
        <v>4055.87</v>
      </c>
      <c r="W9" s="58">
        <f>U9/T9*100</f>
        <v>29.40500164031359</v>
      </c>
      <c r="X9" s="57">
        <f t="shared" si="2"/>
        <v>96862.96</v>
      </c>
      <c r="Y9" s="58">
        <f>X9/S9*100</f>
        <v>37.074244820022024</v>
      </c>
      <c r="Z9" s="75"/>
      <c r="AA9" s="75"/>
      <c r="AB9" s="76"/>
      <c r="AC9" s="76"/>
    </row>
    <row r="10" spans="1:29" s="2" customFormat="1" ht="67.5" customHeight="1">
      <c r="A10" s="30">
        <v>1</v>
      </c>
      <c r="B10" s="31" t="s">
        <v>36</v>
      </c>
      <c r="C10" s="31" t="s">
        <v>37</v>
      </c>
      <c r="D10" s="32" t="s">
        <v>38</v>
      </c>
      <c r="E10" s="33" t="s">
        <v>39</v>
      </c>
      <c r="F10" s="33" t="s">
        <v>40</v>
      </c>
      <c r="G10" s="33">
        <v>2019</v>
      </c>
      <c r="H10" s="33" t="s">
        <v>41</v>
      </c>
      <c r="I10" s="30" t="s">
        <v>42</v>
      </c>
      <c r="J10" s="30" t="s">
        <v>42</v>
      </c>
      <c r="K10" s="30" t="s">
        <v>42</v>
      </c>
      <c r="L10" s="30" t="s">
        <v>42</v>
      </c>
      <c r="M10" s="30" t="s">
        <v>43</v>
      </c>
      <c r="N10" s="30" t="s">
        <v>43</v>
      </c>
      <c r="O10" s="30" t="s">
        <v>43</v>
      </c>
      <c r="P10" s="30" t="s">
        <v>42</v>
      </c>
      <c r="Q10" s="30" t="s">
        <v>43</v>
      </c>
      <c r="R10" s="30" t="s">
        <v>42</v>
      </c>
      <c r="S10" s="59">
        <v>193391</v>
      </c>
      <c r="T10" s="60">
        <v>35000</v>
      </c>
      <c r="U10" s="60">
        <v>12717.71</v>
      </c>
      <c r="V10" s="60">
        <v>3045.87</v>
      </c>
      <c r="W10" s="58">
        <f aca="true" t="shared" si="3" ref="W10:W73">U10/T10*100</f>
        <v>36.33631428571428</v>
      </c>
      <c r="X10" s="60">
        <v>68297.96</v>
      </c>
      <c r="Y10" s="58">
        <f aca="true" t="shared" si="4" ref="Y10:Y73">X10/S10*100</f>
        <v>35.31599712499548</v>
      </c>
      <c r="Z10" s="76" t="s">
        <v>44</v>
      </c>
      <c r="AA10" s="76"/>
      <c r="AB10" s="76"/>
      <c r="AC10" s="76"/>
    </row>
    <row r="11" spans="1:29" s="2" customFormat="1" ht="60" customHeight="1">
      <c r="A11" s="30">
        <v>2</v>
      </c>
      <c r="B11" s="32" t="s">
        <v>45</v>
      </c>
      <c r="C11" s="32" t="s">
        <v>37</v>
      </c>
      <c r="D11" s="32" t="s">
        <v>46</v>
      </c>
      <c r="E11" s="33">
        <v>2017</v>
      </c>
      <c r="F11" s="33">
        <v>12</v>
      </c>
      <c r="G11" s="33" t="s">
        <v>47</v>
      </c>
      <c r="H11" s="33" t="s">
        <v>48</v>
      </c>
      <c r="I11" s="30" t="s">
        <v>42</v>
      </c>
      <c r="J11" s="30" t="s">
        <v>42</v>
      </c>
      <c r="K11" s="30" t="s">
        <v>42</v>
      </c>
      <c r="L11" s="30" t="s">
        <v>42</v>
      </c>
      <c r="M11" s="30" t="s">
        <v>42</v>
      </c>
      <c r="N11" s="30" t="s">
        <v>42</v>
      </c>
      <c r="O11" s="30" t="s">
        <v>42</v>
      </c>
      <c r="P11" s="30" t="s">
        <v>43</v>
      </c>
      <c r="Q11" s="30" t="s">
        <v>43</v>
      </c>
      <c r="R11" s="30" t="s">
        <v>43</v>
      </c>
      <c r="S11" s="61">
        <v>22917</v>
      </c>
      <c r="T11" s="60">
        <v>4516</v>
      </c>
      <c r="U11" s="57">
        <v>150</v>
      </c>
      <c r="V11" s="57">
        <v>150</v>
      </c>
      <c r="W11" s="58">
        <f t="shared" si="3"/>
        <v>3.3215234720992024</v>
      </c>
      <c r="X11" s="57">
        <v>3650</v>
      </c>
      <c r="Y11" s="58">
        <f t="shared" si="4"/>
        <v>15.927041061220928</v>
      </c>
      <c r="Z11" s="77" t="s">
        <v>49</v>
      </c>
      <c r="AA11" s="77" t="s">
        <v>50</v>
      </c>
      <c r="AB11" s="77" t="s">
        <v>51</v>
      </c>
      <c r="AC11" s="76"/>
    </row>
    <row r="12" spans="1:29" s="2" customFormat="1" ht="93" customHeight="1">
      <c r="A12" s="30">
        <v>3</v>
      </c>
      <c r="B12" s="32" t="s">
        <v>52</v>
      </c>
      <c r="C12" s="32" t="s">
        <v>37</v>
      </c>
      <c r="D12" s="32" t="s">
        <v>46</v>
      </c>
      <c r="E12" s="33">
        <v>2017</v>
      </c>
      <c r="F12" s="33" t="s">
        <v>53</v>
      </c>
      <c r="G12" s="33" t="s">
        <v>54</v>
      </c>
      <c r="H12" s="33" t="s">
        <v>40</v>
      </c>
      <c r="I12" s="30" t="s">
        <v>42</v>
      </c>
      <c r="J12" s="30" t="s">
        <v>42</v>
      </c>
      <c r="K12" s="30" t="s">
        <v>42</v>
      </c>
      <c r="L12" s="30" t="s">
        <v>42</v>
      </c>
      <c r="M12" s="30" t="s">
        <v>42</v>
      </c>
      <c r="N12" s="30" t="s">
        <v>42</v>
      </c>
      <c r="O12" s="30" t="s">
        <v>42</v>
      </c>
      <c r="P12" s="30" t="s">
        <v>42</v>
      </c>
      <c r="Q12" s="30" t="s">
        <v>42</v>
      </c>
      <c r="R12" s="30" t="s">
        <v>43</v>
      </c>
      <c r="S12" s="61">
        <v>19959.52</v>
      </c>
      <c r="T12" s="60">
        <v>9089.03</v>
      </c>
      <c r="U12" s="60">
        <v>2800</v>
      </c>
      <c r="V12" s="60">
        <v>800</v>
      </c>
      <c r="W12" s="58">
        <f t="shared" si="3"/>
        <v>30.806367676198672</v>
      </c>
      <c r="X12" s="60">
        <v>15580</v>
      </c>
      <c r="Y12" s="58">
        <f t="shared" si="4"/>
        <v>78.05798937048586</v>
      </c>
      <c r="Z12" s="77" t="s">
        <v>55</v>
      </c>
      <c r="AA12" s="77"/>
      <c r="AB12" s="77"/>
      <c r="AC12" s="76"/>
    </row>
    <row r="13" spans="1:29" s="2" customFormat="1" ht="78" customHeight="1">
      <c r="A13" s="30">
        <v>4</v>
      </c>
      <c r="B13" s="32" t="s">
        <v>56</v>
      </c>
      <c r="C13" s="32" t="s">
        <v>37</v>
      </c>
      <c r="D13" s="32" t="s">
        <v>38</v>
      </c>
      <c r="E13" s="33" t="s">
        <v>57</v>
      </c>
      <c r="F13" s="33" t="s">
        <v>58</v>
      </c>
      <c r="G13" s="33" t="s">
        <v>59</v>
      </c>
      <c r="H13" s="33">
        <v>12</v>
      </c>
      <c r="I13" s="30" t="s">
        <v>42</v>
      </c>
      <c r="J13" s="30" t="s">
        <v>42</v>
      </c>
      <c r="K13" s="30" t="s">
        <v>42</v>
      </c>
      <c r="L13" s="30" t="s">
        <v>42</v>
      </c>
      <c r="M13" s="30" t="s">
        <v>42</v>
      </c>
      <c r="N13" s="30" t="s">
        <v>42</v>
      </c>
      <c r="O13" s="30" t="s">
        <v>42</v>
      </c>
      <c r="P13" s="30" t="s">
        <v>42</v>
      </c>
      <c r="Q13" s="30" t="s">
        <v>43</v>
      </c>
      <c r="R13" s="30" t="s">
        <v>43</v>
      </c>
      <c r="S13" s="61">
        <v>25000</v>
      </c>
      <c r="T13" s="60">
        <v>8000</v>
      </c>
      <c r="U13" s="57">
        <v>977</v>
      </c>
      <c r="V13" s="57">
        <v>60</v>
      </c>
      <c r="W13" s="58">
        <f t="shared" si="3"/>
        <v>12.2125</v>
      </c>
      <c r="X13" s="57">
        <v>9335</v>
      </c>
      <c r="Y13" s="58">
        <f t="shared" si="4"/>
        <v>37.34</v>
      </c>
      <c r="Z13" s="76" t="s">
        <v>60</v>
      </c>
      <c r="AA13" s="76" t="s">
        <v>61</v>
      </c>
      <c r="AB13" s="76" t="s">
        <v>62</v>
      </c>
      <c r="AC13" s="76"/>
    </row>
    <row r="14" spans="1:29" s="2" customFormat="1" ht="30" customHeight="1">
      <c r="A14" s="28" t="s">
        <v>63</v>
      </c>
      <c r="B14" s="29"/>
      <c r="C14" s="29"/>
      <c r="D14" s="29"/>
      <c r="E14" s="29"/>
      <c r="F14" s="29"/>
      <c r="G14" s="29"/>
      <c r="H14" s="29"/>
      <c r="I14" s="29"/>
      <c r="J14" s="29"/>
      <c r="K14" s="29"/>
      <c r="L14" s="29"/>
      <c r="M14" s="29"/>
      <c r="N14" s="29"/>
      <c r="O14" s="29"/>
      <c r="P14" s="29"/>
      <c r="Q14" s="29"/>
      <c r="R14" s="56"/>
      <c r="S14" s="57">
        <f aca="true" t="shared" si="5" ref="S14:X14">SUM(S15:S17)</f>
        <v>106691</v>
      </c>
      <c r="T14" s="57">
        <f t="shared" si="5"/>
        <v>29223</v>
      </c>
      <c r="U14" s="57">
        <f t="shared" si="5"/>
        <v>510</v>
      </c>
      <c r="V14" s="57">
        <f t="shared" si="5"/>
        <v>160</v>
      </c>
      <c r="W14" s="58">
        <f t="shared" si="3"/>
        <v>1.7452006980802792</v>
      </c>
      <c r="X14" s="57">
        <f t="shared" si="5"/>
        <v>860</v>
      </c>
      <c r="Y14" s="58">
        <f t="shared" si="4"/>
        <v>0.8060661161672493</v>
      </c>
      <c r="Z14" s="76"/>
      <c r="AA14" s="76"/>
      <c r="AB14" s="76"/>
      <c r="AC14" s="76"/>
    </row>
    <row r="15" spans="1:29" s="2" customFormat="1" ht="78" customHeight="1">
      <c r="A15" s="30">
        <v>5</v>
      </c>
      <c r="B15" s="30" t="s">
        <v>64</v>
      </c>
      <c r="C15" s="32" t="s">
        <v>37</v>
      </c>
      <c r="D15" s="30" t="s">
        <v>46</v>
      </c>
      <c r="E15" s="34" t="s">
        <v>54</v>
      </c>
      <c r="F15" s="34" t="s">
        <v>65</v>
      </c>
      <c r="G15" s="34" t="s">
        <v>47</v>
      </c>
      <c r="H15" s="34" t="s">
        <v>41</v>
      </c>
      <c r="I15" s="39" t="s">
        <v>42</v>
      </c>
      <c r="J15" s="39" t="s">
        <v>42</v>
      </c>
      <c r="K15" s="39" t="s">
        <v>42</v>
      </c>
      <c r="L15" s="39" t="s">
        <v>42</v>
      </c>
      <c r="M15" s="39" t="s">
        <v>42</v>
      </c>
      <c r="N15" s="39" t="s">
        <v>42</v>
      </c>
      <c r="O15" s="39" t="s">
        <v>42</v>
      </c>
      <c r="P15" s="39" t="s">
        <v>43</v>
      </c>
      <c r="Q15" s="39" t="s">
        <v>43</v>
      </c>
      <c r="R15" s="39" t="s">
        <v>66</v>
      </c>
      <c r="S15" s="57">
        <v>20968</v>
      </c>
      <c r="T15" s="57">
        <v>2517</v>
      </c>
      <c r="U15" s="60">
        <v>350</v>
      </c>
      <c r="V15" s="60">
        <v>150</v>
      </c>
      <c r="W15" s="58">
        <f t="shared" si="3"/>
        <v>13.90544298768375</v>
      </c>
      <c r="X15" s="60">
        <v>550</v>
      </c>
      <c r="Y15" s="58">
        <f t="shared" si="4"/>
        <v>2.6230446394505913</v>
      </c>
      <c r="Z15" s="77" t="s">
        <v>67</v>
      </c>
      <c r="AA15" s="77" t="s">
        <v>68</v>
      </c>
      <c r="AB15" s="77" t="s">
        <v>69</v>
      </c>
      <c r="AC15" s="76" t="s">
        <v>70</v>
      </c>
    </row>
    <row r="16" spans="1:29" s="2" customFormat="1" ht="82.5" customHeight="1">
      <c r="A16" s="30">
        <v>6</v>
      </c>
      <c r="B16" s="30" t="s">
        <v>71</v>
      </c>
      <c r="C16" s="32" t="s">
        <v>37</v>
      </c>
      <c r="D16" s="30" t="s">
        <v>46</v>
      </c>
      <c r="E16" s="34" t="s">
        <v>54</v>
      </c>
      <c r="F16" s="34" t="s">
        <v>72</v>
      </c>
      <c r="G16" s="34" t="s">
        <v>47</v>
      </c>
      <c r="H16" s="34" t="s">
        <v>53</v>
      </c>
      <c r="I16" s="39" t="s">
        <v>42</v>
      </c>
      <c r="J16" s="39" t="s">
        <v>42</v>
      </c>
      <c r="K16" s="39" t="s">
        <v>42</v>
      </c>
      <c r="L16" s="39" t="s">
        <v>42</v>
      </c>
      <c r="M16" s="39" t="s">
        <v>42</v>
      </c>
      <c r="N16" s="39" t="s">
        <v>42</v>
      </c>
      <c r="O16" s="39" t="s">
        <v>42</v>
      </c>
      <c r="P16" s="39" t="s">
        <v>43</v>
      </c>
      <c r="Q16" s="39" t="s">
        <v>43</v>
      </c>
      <c r="R16" s="39" t="s">
        <v>43</v>
      </c>
      <c r="S16" s="57">
        <v>14739</v>
      </c>
      <c r="T16" s="57">
        <v>6706</v>
      </c>
      <c r="U16" s="60">
        <v>160</v>
      </c>
      <c r="V16" s="60">
        <v>10</v>
      </c>
      <c r="W16" s="58">
        <f t="shared" si="3"/>
        <v>2.385923053981509</v>
      </c>
      <c r="X16" s="60">
        <v>310</v>
      </c>
      <c r="Y16" s="58">
        <f t="shared" si="4"/>
        <v>2.1032634507090036</v>
      </c>
      <c r="Z16" s="77" t="s">
        <v>73</v>
      </c>
      <c r="AA16" s="77" t="s">
        <v>74</v>
      </c>
      <c r="AB16" s="77" t="s">
        <v>75</v>
      </c>
      <c r="AC16" s="76" t="s">
        <v>70</v>
      </c>
    </row>
    <row r="17" spans="1:29" s="2" customFormat="1" ht="82.5" customHeight="1">
      <c r="A17" s="30">
        <v>7</v>
      </c>
      <c r="B17" s="31" t="s">
        <v>76</v>
      </c>
      <c r="C17" s="31" t="s">
        <v>37</v>
      </c>
      <c r="D17" s="32" t="s">
        <v>77</v>
      </c>
      <c r="E17" s="33" t="s">
        <v>54</v>
      </c>
      <c r="F17" s="33" t="s">
        <v>58</v>
      </c>
      <c r="G17" s="33">
        <v>2019</v>
      </c>
      <c r="H17" s="33" t="s">
        <v>41</v>
      </c>
      <c r="I17" s="30" t="s">
        <v>42</v>
      </c>
      <c r="J17" s="30" t="s">
        <v>42</v>
      </c>
      <c r="K17" s="30" t="s">
        <v>42</v>
      </c>
      <c r="L17" s="30" t="s">
        <v>43</v>
      </c>
      <c r="M17" s="30" t="s">
        <v>43</v>
      </c>
      <c r="N17" s="30" t="s">
        <v>43</v>
      </c>
      <c r="O17" s="30" t="s">
        <v>43</v>
      </c>
      <c r="P17" s="30" t="s">
        <v>43</v>
      </c>
      <c r="Q17" s="30" t="s">
        <v>43</v>
      </c>
      <c r="R17" s="30" t="s">
        <v>42</v>
      </c>
      <c r="S17" s="59">
        <v>70984</v>
      </c>
      <c r="T17" s="60">
        <v>20000</v>
      </c>
      <c r="U17" s="60"/>
      <c r="V17" s="60"/>
      <c r="W17" s="58">
        <f t="shared" si="3"/>
        <v>0</v>
      </c>
      <c r="X17" s="60"/>
      <c r="Y17" s="58">
        <f t="shared" si="4"/>
        <v>0</v>
      </c>
      <c r="Z17" s="76" t="s">
        <v>78</v>
      </c>
      <c r="AA17" s="77" t="s">
        <v>79</v>
      </c>
      <c r="AB17" s="77" t="s">
        <v>80</v>
      </c>
      <c r="AC17" s="76" t="s">
        <v>70</v>
      </c>
    </row>
    <row r="18" spans="1:29" s="3" customFormat="1" ht="30" customHeight="1">
      <c r="A18" s="26" t="s">
        <v>81</v>
      </c>
      <c r="B18" s="27"/>
      <c r="C18" s="27"/>
      <c r="D18" s="27"/>
      <c r="E18" s="27"/>
      <c r="F18" s="27"/>
      <c r="G18" s="27"/>
      <c r="H18" s="27"/>
      <c r="I18" s="27"/>
      <c r="J18" s="27"/>
      <c r="K18" s="27"/>
      <c r="L18" s="27"/>
      <c r="M18" s="27"/>
      <c r="N18" s="27"/>
      <c r="O18" s="27"/>
      <c r="P18" s="27"/>
      <c r="Q18" s="27"/>
      <c r="R18" s="53"/>
      <c r="S18" s="54">
        <f aca="true" t="shared" si="6" ref="S18:X18">SUM(S19,S31)</f>
        <v>1102760.12</v>
      </c>
      <c r="T18" s="54">
        <f t="shared" si="6"/>
        <v>542660.93</v>
      </c>
      <c r="U18" s="54">
        <f t="shared" si="6"/>
        <v>126489.28664899999</v>
      </c>
      <c r="V18" s="54">
        <f t="shared" si="6"/>
        <v>497.3</v>
      </c>
      <c r="W18" s="55">
        <f t="shared" si="3"/>
        <v>23.30908301229646</v>
      </c>
      <c r="X18" s="54">
        <f t="shared" si="6"/>
        <v>442089.265912</v>
      </c>
      <c r="Y18" s="55">
        <f t="shared" si="4"/>
        <v>40.08934109006408</v>
      </c>
      <c r="Z18" s="74"/>
      <c r="AA18" s="74"/>
      <c r="AB18" s="74"/>
      <c r="AC18" s="74"/>
    </row>
    <row r="19" spans="1:29" s="2" customFormat="1" ht="30" customHeight="1">
      <c r="A19" s="28" t="s">
        <v>82</v>
      </c>
      <c r="B19" s="29"/>
      <c r="C19" s="29"/>
      <c r="D19" s="29"/>
      <c r="E19" s="29"/>
      <c r="F19" s="29"/>
      <c r="G19" s="29"/>
      <c r="H19" s="29"/>
      <c r="I19" s="29"/>
      <c r="J19" s="29"/>
      <c r="K19" s="29"/>
      <c r="L19" s="29"/>
      <c r="M19" s="29"/>
      <c r="N19" s="29"/>
      <c r="O19" s="29"/>
      <c r="P19" s="29"/>
      <c r="Q19" s="29"/>
      <c r="R19" s="56"/>
      <c r="S19" s="57">
        <f aca="true" t="shared" si="7" ref="S19:X19">SUM(S20:S30)</f>
        <v>1033863.62</v>
      </c>
      <c r="T19" s="57">
        <f t="shared" si="7"/>
        <v>520836.15</v>
      </c>
      <c r="U19" s="57">
        <f t="shared" si="7"/>
        <v>126089.28664899999</v>
      </c>
      <c r="V19" s="57">
        <f t="shared" si="7"/>
        <v>497.3</v>
      </c>
      <c r="W19" s="58">
        <f t="shared" si="3"/>
        <v>24.209012114270482</v>
      </c>
      <c r="X19" s="57">
        <f t="shared" si="7"/>
        <v>439851.46511199995</v>
      </c>
      <c r="Y19" s="58">
        <f t="shared" si="4"/>
        <v>42.54443783523401</v>
      </c>
      <c r="Z19" s="76"/>
      <c r="AA19" s="76"/>
      <c r="AB19" s="76"/>
      <c r="AC19" s="76"/>
    </row>
    <row r="20" spans="1:29" s="2" customFormat="1" ht="91.5" customHeight="1">
      <c r="A20" s="30">
        <v>8</v>
      </c>
      <c r="B20" s="30" t="s">
        <v>83</v>
      </c>
      <c r="C20" s="32" t="s">
        <v>84</v>
      </c>
      <c r="D20" s="30" t="s">
        <v>85</v>
      </c>
      <c r="E20" s="33">
        <v>2017</v>
      </c>
      <c r="F20" s="33" t="s">
        <v>53</v>
      </c>
      <c r="G20" s="33">
        <v>2018</v>
      </c>
      <c r="H20" s="33" t="s">
        <v>41</v>
      </c>
      <c r="I20" s="30" t="s">
        <v>42</v>
      </c>
      <c r="J20" s="30" t="s">
        <v>42</v>
      </c>
      <c r="K20" s="30" t="s">
        <v>42</v>
      </c>
      <c r="L20" s="30" t="s">
        <v>42</v>
      </c>
      <c r="M20" s="30" t="s">
        <v>43</v>
      </c>
      <c r="N20" s="30" t="s">
        <v>42</v>
      </c>
      <c r="O20" s="30" t="s">
        <v>43</v>
      </c>
      <c r="P20" s="30" t="s">
        <v>42</v>
      </c>
      <c r="Q20" s="30" t="s">
        <v>42</v>
      </c>
      <c r="R20" s="30" t="s">
        <v>43</v>
      </c>
      <c r="S20" s="60">
        <v>132070</v>
      </c>
      <c r="T20" s="61">
        <v>88500</v>
      </c>
      <c r="U20" s="60">
        <v>5714.01</v>
      </c>
      <c r="V20" s="60"/>
      <c r="W20" s="58">
        <f t="shared" si="3"/>
        <v>6.456508474576271</v>
      </c>
      <c r="X20" s="60">
        <v>22832.62</v>
      </c>
      <c r="Y20" s="58">
        <f t="shared" si="4"/>
        <v>17.288271371242523</v>
      </c>
      <c r="Z20" s="78" t="s">
        <v>86</v>
      </c>
      <c r="AA20" s="78" t="s">
        <v>87</v>
      </c>
      <c r="AB20" s="78" t="s">
        <v>88</v>
      </c>
      <c r="AC20" s="79"/>
    </row>
    <row r="21" spans="1:29" s="2" customFormat="1" ht="123" customHeight="1">
      <c r="A21" s="30">
        <v>9</v>
      </c>
      <c r="B21" s="31" t="s">
        <v>89</v>
      </c>
      <c r="C21" s="31" t="s">
        <v>84</v>
      </c>
      <c r="D21" s="32" t="s">
        <v>90</v>
      </c>
      <c r="E21" s="33">
        <v>2015</v>
      </c>
      <c r="F21" s="33" t="s">
        <v>48</v>
      </c>
      <c r="G21" s="33" t="s">
        <v>54</v>
      </c>
      <c r="H21" s="33" t="s">
        <v>72</v>
      </c>
      <c r="I21" s="30" t="s">
        <v>42</v>
      </c>
      <c r="J21" s="30" t="s">
        <v>42</v>
      </c>
      <c r="K21" s="30" t="s">
        <v>42</v>
      </c>
      <c r="L21" s="30" t="s">
        <v>42</v>
      </c>
      <c r="M21" s="30" t="s">
        <v>42</v>
      </c>
      <c r="N21" s="30" t="s">
        <v>42</v>
      </c>
      <c r="O21" s="30" t="s">
        <v>42</v>
      </c>
      <c r="P21" s="30" t="s">
        <v>42</v>
      </c>
      <c r="Q21" s="30" t="s">
        <v>42</v>
      </c>
      <c r="R21" s="30" t="s">
        <v>42</v>
      </c>
      <c r="S21" s="59">
        <v>31863</v>
      </c>
      <c r="T21" s="60">
        <v>8000</v>
      </c>
      <c r="U21" s="62">
        <v>1111.29</v>
      </c>
      <c r="V21" s="60">
        <v>497.3</v>
      </c>
      <c r="W21" s="58">
        <f t="shared" si="3"/>
        <v>13.891124999999999</v>
      </c>
      <c r="X21" s="57">
        <v>15577.84</v>
      </c>
      <c r="Y21" s="58">
        <f t="shared" si="4"/>
        <v>48.89006057182312</v>
      </c>
      <c r="Z21" s="76" t="s">
        <v>91</v>
      </c>
      <c r="AA21" s="76"/>
      <c r="AB21" s="76"/>
      <c r="AC21" s="76"/>
    </row>
    <row r="22" spans="1:29" s="2" customFormat="1" ht="129" customHeight="1">
      <c r="A22" s="30">
        <v>10</v>
      </c>
      <c r="B22" s="31" t="s">
        <v>92</v>
      </c>
      <c r="C22" s="31" t="s">
        <v>84</v>
      </c>
      <c r="D22" s="32" t="s">
        <v>90</v>
      </c>
      <c r="E22" s="33">
        <v>2015</v>
      </c>
      <c r="F22" s="33" t="s">
        <v>48</v>
      </c>
      <c r="G22" s="33">
        <v>2018</v>
      </c>
      <c r="H22" s="33" t="s">
        <v>53</v>
      </c>
      <c r="I22" s="30" t="s">
        <v>42</v>
      </c>
      <c r="J22" s="30" t="s">
        <v>42</v>
      </c>
      <c r="K22" s="30" t="s">
        <v>42</v>
      </c>
      <c r="L22" s="30" t="s">
        <v>42</v>
      </c>
      <c r="M22" s="30" t="s">
        <v>42</v>
      </c>
      <c r="N22" s="30" t="s">
        <v>42</v>
      </c>
      <c r="O22" s="30" t="s">
        <v>43</v>
      </c>
      <c r="P22" s="30" t="s">
        <v>42</v>
      </c>
      <c r="Q22" s="30" t="s">
        <v>42</v>
      </c>
      <c r="R22" s="30" t="s">
        <v>42</v>
      </c>
      <c r="S22" s="59">
        <v>183063</v>
      </c>
      <c r="T22" s="60">
        <v>58100</v>
      </c>
      <c r="U22" s="60">
        <v>2631.6</v>
      </c>
      <c r="V22" s="60"/>
      <c r="W22" s="58">
        <f t="shared" si="3"/>
        <v>4.529432013769363</v>
      </c>
      <c r="X22" s="60">
        <v>113709.23</v>
      </c>
      <c r="Y22" s="58">
        <f t="shared" si="4"/>
        <v>62.11480747065218</v>
      </c>
      <c r="Z22" s="80" t="s">
        <v>93</v>
      </c>
      <c r="AA22" s="80" t="s">
        <v>94</v>
      </c>
      <c r="AB22" s="80" t="s">
        <v>95</v>
      </c>
      <c r="AC22" s="76"/>
    </row>
    <row r="23" spans="1:29" s="2" customFormat="1" ht="103.5" customHeight="1">
      <c r="A23" s="30">
        <v>11</v>
      </c>
      <c r="B23" s="31" t="s">
        <v>96</v>
      </c>
      <c r="C23" s="31" t="s">
        <v>84</v>
      </c>
      <c r="D23" s="32" t="s">
        <v>97</v>
      </c>
      <c r="E23" s="33">
        <v>2016</v>
      </c>
      <c r="F23" s="33" t="s">
        <v>48</v>
      </c>
      <c r="G23" s="33">
        <v>2018</v>
      </c>
      <c r="H23" s="33" t="s">
        <v>53</v>
      </c>
      <c r="I23" s="30" t="s">
        <v>66</v>
      </c>
      <c r="J23" s="30" t="s">
        <v>42</v>
      </c>
      <c r="K23" s="30" t="s">
        <v>42</v>
      </c>
      <c r="L23" s="30" t="s">
        <v>42</v>
      </c>
      <c r="M23" s="30" t="s">
        <v>43</v>
      </c>
      <c r="N23" s="30" t="s">
        <v>42</v>
      </c>
      <c r="O23" s="30" t="s">
        <v>66</v>
      </c>
      <c r="P23" s="30" t="s">
        <v>42</v>
      </c>
      <c r="Q23" s="30" t="s">
        <v>42</v>
      </c>
      <c r="R23" s="30" t="s">
        <v>43</v>
      </c>
      <c r="S23" s="59">
        <v>67310</v>
      </c>
      <c r="T23" s="60">
        <v>65290</v>
      </c>
      <c r="U23" s="60">
        <v>33249.66</v>
      </c>
      <c r="V23" s="60"/>
      <c r="W23" s="58">
        <f t="shared" si="3"/>
        <v>50.92611425945781</v>
      </c>
      <c r="X23" s="60">
        <v>33265.42</v>
      </c>
      <c r="Y23" s="58">
        <f t="shared" si="4"/>
        <v>49.42121527261922</v>
      </c>
      <c r="Z23" s="76" t="s">
        <v>98</v>
      </c>
      <c r="AA23" s="77" t="s">
        <v>99</v>
      </c>
      <c r="AB23" s="77" t="s">
        <v>100</v>
      </c>
      <c r="AC23" s="76"/>
    </row>
    <row r="24" spans="1:29" s="2" customFormat="1" ht="126.75" customHeight="1">
      <c r="A24" s="30">
        <v>12</v>
      </c>
      <c r="B24" s="31" t="s">
        <v>101</v>
      </c>
      <c r="C24" s="31" t="s">
        <v>84</v>
      </c>
      <c r="D24" s="32" t="s">
        <v>90</v>
      </c>
      <c r="E24" s="33">
        <v>2016</v>
      </c>
      <c r="F24" s="33" t="s">
        <v>58</v>
      </c>
      <c r="G24" s="33">
        <v>2018</v>
      </c>
      <c r="H24" s="33" t="s">
        <v>40</v>
      </c>
      <c r="I24" s="30" t="s">
        <v>42</v>
      </c>
      <c r="J24" s="30" t="s">
        <v>42</v>
      </c>
      <c r="K24" s="30" t="s">
        <v>42</v>
      </c>
      <c r="L24" s="30" t="s">
        <v>42</v>
      </c>
      <c r="M24" s="30" t="s">
        <v>42</v>
      </c>
      <c r="N24" s="30" t="s">
        <v>42</v>
      </c>
      <c r="O24" s="30" t="s">
        <v>43</v>
      </c>
      <c r="P24" s="30" t="s">
        <v>42</v>
      </c>
      <c r="Q24" s="30" t="s">
        <v>42</v>
      </c>
      <c r="R24" s="30" t="s">
        <v>42</v>
      </c>
      <c r="S24" s="59">
        <v>150836</v>
      </c>
      <c r="T24" s="60">
        <v>41100</v>
      </c>
      <c r="U24" s="60">
        <v>9134.6</v>
      </c>
      <c r="V24" s="60"/>
      <c r="W24" s="58">
        <f t="shared" si="3"/>
        <v>22.225304136253044</v>
      </c>
      <c r="X24" s="60">
        <v>76942.29</v>
      </c>
      <c r="Y24" s="58">
        <f t="shared" si="4"/>
        <v>51.010561139250576</v>
      </c>
      <c r="Z24" s="80" t="s">
        <v>102</v>
      </c>
      <c r="AA24" s="80"/>
      <c r="AB24" s="76"/>
      <c r="AC24" s="76"/>
    </row>
    <row r="25" spans="1:29" s="2" customFormat="1" ht="124.5" customHeight="1">
      <c r="A25" s="30">
        <v>13</v>
      </c>
      <c r="B25" s="31" t="s">
        <v>103</v>
      </c>
      <c r="C25" s="31" t="s">
        <v>84</v>
      </c>
      <c r="D25" s="32" t="s">
        <v>85</v>
      </c>
      <c r="E25" s="33">
        <v>2016</v>
      </c>
      <c r="F25" s="33" t="s">
        <v>65</v>
      </c>
      <c r="G25" s="33">
        <v>2018</v>
      </c>
      <c r="H25" s="33" t="s">
        <v>53</v>
      </c>
      <c r="I25" s="30" t="s">
        <v>42</v>
      </c>
      <c r="J25" s="30" t="s">
        <v>42</v>
      </c>
      <c r="K25" s="30" t="s">
        <v>42</v>
      </c>
      <c r="L25" s="30" t="s">
        <v>42</v>
      </c>
      <c r="M25" s="30" t="s">
        <v>43</v>
      </c>
      <c r="N25" s="30" t="s">
        <v>42</v>
      </c>
      <c r="O25" s="30" t="s">
        <v>43</v>
      </c>
      <c r="P25" s="30" t="s">
        <v>42</v>
      </c>
      <c r="Q25" s="30" t="s">
        <v>42</v>
      </c>
      <c r="R25" s="30" t="s">
        <v>42</v>
      </c>
      <c r="S25" s="59">
        <v>128260</v>
      </c>
      <c r="T25" s="60">
        <v>56000</v>
      </c>
      <c r="U25" s="60">
        <v>13679.51</v>
      </c>
      <c r="V25" s="60"/>
      <c r="W25" s="58">
        <f t="shared" si="3"/>
        <v>24.42769642857143</v>
      </c>
      <c r="X25" s="60">
        <v>65278.95</v>
      </c>
      <c r="Y25" s="58">
        <f t="shared" si="4"/>
        <v>50.89579759862779</v>
      </c>
      <c r="Z25" s="80" t="s">
        <v>104</v>
      </c>
      <c r="AA25" s="80"/>
      <c r="AB25" s="80"/>
      <c r="AC25" s="76"/>
    </row>
    <row r="26" spans="1:29" s="2" customFormat="1" ht="117.75" customHeight="1">
      <c r="A26" s="30">
        <v>14</v>
      </c>
      <c r="B26" s="31" t="s">
        <v>105</v>
      </c>
      <c r="C26" s="31" t="s">
        <v>84</v>
      </c>
      <c r="D26" s="32" t="s">
        <v>106</v>
      </c>
      <c r="E26" s="33">
        <v>2015</v>
      </c>
      <c r="F26" s="33">
        <v>12</v>
      </c>
      <c r="G26" s="33" t="s">
        <v>59</v>
      </c>
      <c r="H26" s="33" t="s">
        <v>53</v>
      </c>
      <c r="I26" s="30" t="s">
        <v>66</v>
      </c>
      <c r="J26" s="30" t="s">
        <v>42</v>
      </c>
      <c r="K26" s="30" t="s">
        <v>42</v>
      </c>
      <c r="L26" s="30" t="s">
        <v>42</v>
      </c>
      <c r="M26" s="30" t="s">
        <v>43</v>
      </c>
      <c r="N26" s="30" t="s">
        <v>42</v>
      </c>
      <c r="O26" s="30" t="s">
        <v>66</v>
      </c>
      <c r="P26" s="30" t="s">
        <v>42</v>
      </c>
      <c r="Q26" s="30" t="s">
        <v>42</v>
      </c>
      <c r="R26" s="30" t="s">
        <v>43</v>
      </c>
      <c r="S26" s="59">
        <v>141458</v>
      </c>
      <c r="T26" s="60">
        <v>99020</v>
      </c>
      <c r="U26" s="60">
        <v>37512.64</v>
      </c>
      <c r="V26" s="60"/>
      <c r="W26" s="58">
        <f t="shared" si="3"/>
        <v>37.88390224197132</v>
      </c>
      <c r="X26" s="60">
        <v>37541.07</v>
      </c>
      <c r="Y26" s="58">
        <f t="shared" si="4"/>
        <v>26.53866872145796</v>
      </c>
      <c r="Z26" s="76" t="s">
        <v>107</v>
      </c>
      <c r="AA26" s="77" t="s">
        <v>108</v>
      </c>
      <c r="AB26" s="77" t="s">
        <v>109</v>
      </c>
      <c r="AC26" s="76"/>
    </row>
    <row r="27" spans="1:29" s="2" customFormat="1" ht="112.5" customHeight="1">
      <c r="A27" s="30">
        <v>15</v>
      </c>
      <c r="B27" s="31" t="s">
        <v>110</v>
      </c>
      <c r="C27" s="31" t="s">
        <v>84</v>
      </c>
      <c r="D27" s="32" t="s">
        <v>97</v>
      </c>
      <c r="E27" s="33">
        <v>2016</v>
      </c>
      <c r="F27" s="33" t="s">
        <v>53</v>
      </c>
      <c r="G27" s="33">
        <v>2018</v>
      </c>
      <c r="H27" s="33" t="s">
        <v>111</v>
      </c>
      <c r="I27" s="30" t="s">
        <v>66</v>
      </c>
      <c r="J27" s="30" t="s">
        <v>42</v>
      </c>
      <c r="K27" s="30" t="s">
        <v>42</v>
      </c>
      <c r="L27" s="30" t="s">
        <v>42</v>
      </c>
      <c r="M27" s="30" t="s">
        <v>43</v>
      </c>
      <c r="N27" s="30" t="s">
        <v>42</v>
      </c>
      <c r="O27" s="30" t="s">
        <v>66</v>
      </c>
      <c r="P27" s="30" t="s">
        <v>42</v>
      </c>
      <c r="Q27" s="30" t="s">
        <v>42</v>
      </c>
      <c r="R27" s="30" t="s">
        <v>42</v>
      </c>
      <c r="S27" s="59">
        <v>45974</v>
      </c>
      <c r="T27" s="60">
        <v>44590</v>
      </c>
      <c r="U27" s="60">
        <v>20749.62</v>
      </c>
      <c r="V27" s="60"/>
      <c r="W27" s="58">
        <f t="shared" si="3"/>
        <v>46.534245346490245</v>
      </c>
      <c r="X27" s="60">
        <v>20761.85</v>
      </c>
      <c r="Y27" s="58">
        <f t="shared" si="4"/>
        <v>45.15998172880323</v>
      </c>
      <c r="Z27" s="76" t="s">
        <v>112</v>
      </c>
      <c r="AA27" s="76"/>
      <c r="AB27" s="76"/>
      <c r="AC27" s="76"/>
    </row>
    <row r="28" spans="1:29" s="2" customFormat="1" ht="114" customHeight="1">
      <c r="A28" s="30">
        <v>16</v>
      </c>
      <c r="B28" s="31" t="s">
        <v>113</v>
      </c>
      <c r="C28" s="31" t="s">
        <v>84</v>
      </c>
      <c r="D28" s="32" t="s">
        <v>114</v>
      </c>
      <c r="E28" s="33">
        <v>2016</v>
      </c>
      <c r="F28" s="33">
        <v>10</v>
      </c>
      <c r="G28" s="33">
        <v>2018</v>
      </c>
      <c r="H28" s="33" t="s">
        <v>115</v>
      </c>
      <c r="I28" s="30" t="s">
        <v>66</v>
      </c>
      <c r="J28" s="30" t="s">
        <v>42</v>
      </c>
      <c r="K28" s="30" t="s">
        <v>42</v>
      </c>
      <c r="L28" s="30" t="s">
        <v>42</v>
      </c>
      <c r="M28" s="30" t="s">
        <v>43</v>
      </c>
      <c r="N28" s="30" t="s">
        <v>42</v>
      </c>
      <c r="O28" s="30" t="s">
        <v>66</v>
      </c>
      <c r="P28" s="30" t="s">
        <v>42</v>
      </c>
      <c r="Q28" s="30" t="s">
        <v>42</v>
      </c>
      <c r="R28" s="30" t="s">
        <v>42</v>
      </c>
      <c r="S28" s="59">
        <v>128904</v>
      </c>
      <c r="T28" s="60">
        <v>48860</v>
      </c>
      <c r="U28" s="60">
        <v>432.79</v>
      </c>
      <c r="V28" s="60"/>
      <c r="W28" s="58">
        <f t="shared" si="3"/>
        <v>0.8857756856324192</v>
      </c>
      <c r="X28" s="60">
        <v>44243.56</v>
      </c>
      <c r="Y28" s="58">
        <f t="shared" si="4"/>
        <v>34.32287593868305</v>
      </c>
      <c r="Z28" s="76" t="s">
        <v>116</v>
      </c>
      <c r="AA28" s="76" t="s">
        <v>117</v>
      </c>
      <c r="AB28" s="76" t="s">
        <v>118</v>
      </c>
      <c r="AC28" s="76"/>
    </row>
    <row r="29" spans="1:29" s="4" customFormat="1" ht="51" customHeight="1">
      <c r="A29" s="30">
        <v>17</v>
      </c>
      <c r="B29" s="30" t="s">
        <v>119</v>
      </c>
      <c r="C29" s="30" t="s">
        <v>120</v>
      </c>
      <c r="D29" s="30" t="s">
        <v>121</v>
      </c>
      <c r="E29" s="33" t="s">
        <v>39</v>
      </c>
      <c r="F29" s="34" t="s">
        <v>41</v>
      </c>
      <c r="G29" s="33" t="s">
        <v>54</v>
      </c>
      <c r="H29" s="34">
        <v>12</v>
      </c>
      <c r="I29" s="40" t="s">
        <v>42</v>
      </c>
      <c r="J29" s="40" t="s">
        <v>42</v>
      </c>
      <c r="K29" s="40" t="s">
        <v>42</v>
      </c>
      <c r="L29" s="40" t="s">
        <v>42</v>
      </c>
      <c r="M29" s="40" t="s">
        <v>42</v>
      </c>
      <c r="N29" s="40" t="s">
        <v>42</v>
      </c>
      <c r="O29" s="40" t="s">
        <v>42</v>
      </c>
      <c r="P29" s="40" t="s">
        <v>42</v>
      </c>
      <c r="Q29" s="40" t="s">
        <v>43</v>
      </c>
      <c r="R29" s="40" t="s">
        <v>42</v>
      </c>
      <c r="S29" s="57">
        <v>6580.62</v>
      </c>
      <c r="T29" s="57">
        <v>5276.15</v>
      </c>
      <c r="U29" s="57">
        <v>66</v>
      </c>
      <c r="V29" s="57"/>
      <c r="W29" s="58">
        <f t="shared" si="3"/>
        <v>1.2509121234233296</v>
      </c>
      <c r="X29" s="57">
        <v>3287</v>
      </c>
      <c r="Y29" s="58">
        <f t="shared" si="4"/>
        <v>49.949700788071645</v>
      </c>
      <c r="Z29" s="76" t="s">
        <v>122</v>
      </c>
      <c r="AA29" s="76"/>
      <c r="AB29" s="76"/>
      <c r="AC29" s="76"/>
    </row>
    <row r="30" spans="1:29" s="5" customFormat="1" ht="297.75" customHeight="1">
      <c r="A30" s="30">
        <v>18</v>
      </c>
      <c r="B30" s="30" t="s">
        <v>123</v>
      </c>
      <c r="C30" s="30" t="s">
        <v>124</v>
      </c>
      <c r="D30" s="30" t="s">
        <v>121</v>
      </c>
      <c r="E30" s="33">
        <v>2017</v>
      </c>
      <c r="F30" s="33" t="s">
        <v>53</v>
      </c>
      <c r="G30" s="33" t="s">
        <v>54</v>
      </c>
      <c r="H30" s="33">
        <v>12</v>
      </c>
      <c r="I30" s="30" t="s">
        <v>42</v>
      </c>
      <c r="J30" s="30" t="s">
        <v>42</v>
      </c>
      <c r="K30" s="30" t="s">
        <v>42</v>
      </c>
      <c r="L30" s="30" t="s">
        <v>42</v>
      </c>
      <c r="M30" s="30" t="s">
        <v>42</v>
      </c>
      <c r="N30" s="30" t="s">
        <v>42</v>
      </c>
      <c r="O30" s="30" t="s">
        <v>43</v>
      </c>
      <c r="P30" s="30" t="s">
        <v>43</v>
      </c>
      <c r="Q30" s="30" t="s">
        <v>43</v>
      </c>
      <c r="R30" s="30" t="s">
        <v>43</v>
      </c>
      <c r="S30" s="60">
        <v>17545</v>
      </c>
      <c r="T30" s="60">
        <v>6100</v>
      </c>
      <c r="U30" s="60">
        <v>1807.566649</v>
      </c>
      <c r="V30" s="60"/>
      <c r="W30" s="58">
        <f t="shared" si="3"/>
        <v>29.632240147540983</v>
      </c>
      <c r="X30" s="60">
        <v>6411.635112</v>
      </c>
      <c r="Y30" s="58">
        <f t="shared" si="4"/>
        <v>36.54394478198917</v>
      </c>
      <c r="Z30" s="76" t="s">
        <v>125</v>
      </c>
      <c r="AA30" s="76" t="s">
        <v>126</v>
      </c>
      <c r="AB30" s="76" t="s">
        <v>127</v>
      </c>
      <c r="AC30" s="76"/>
    </row>
    <row r="31" spans="1:29" s="2" customFormat="1" ht="30" customHeight="1">
      <c r="A31" s="28" t="s">
        <v>63</v>
      </c>
      <c r="B31" s="29"/>
      <c r="C31" s="29"/>
      <c r="D31" s="29"/>
      <c r="E31" s="29"/>
      <c r="F31" s="29"/>
      <c r="G31" s="29"/>
      <c r="H31" s="29"/>
      <c r="I31" s="29"/>
      <c r="J31" s="29"/>
      <c r="K31" s="29"/>
      <c r="L31" s="29"/>
      <c r="M31" s="29"/>
      <c r="N31" s="29"/>
      <c r="O31" s="29"/>
      <c r="P31" s="29"/>
      <c r="Q31" s="29"/>
      <c r="R31" s="56"/>
      <c r="S31" s="57">
        <f aca="true" t="shared" si="8" ref="S31:X31">SUM(S32:S34)</f>
        <v>68896.5</v>
      </c>
      <c r="T31" s="57">
        <f t="shared" si="8"/>
        <v>21824.78</v>
      </c>
      <c r="U31" s="57">
        <f t="shared" si="8"/>
        <v>400</v>
      </c>
      <c r="V31" s="57">
        <f t="shared" si="8"/>
        <v>0</v>
      </c>
      <c r="W31" s="58">
        <f t="shared" si="3"/>
        <v>1.8327790703961278</v>
      </c>
      <c r="X31" s="57">
        <f t="shared" si="8"/>
        <v>2237.8008</v>
      </c>
      <c r="Y31" s="58">
        <f t="shared" si="4"/>
        <v>3.2480616577039467</v>
      </c>
      <c r="Z31" s="76"/>
      <c r="AA31" s="76"/>
      <c r="AB31" s="76"/>
      <c r="AC31" s="76"/>
    </row>
    <row r="32" spans="1:29" s="6" customFormat="1" ht="100.5" customHeight="1">
      <c r="A32" s="30">
        <v>19</v>
      </c>
      <c r="B32" s="30" t="s">
        <v>128</v>
      </c>
      <c r="C32" s="30" t="s">
        <v>120</v>
      </c>
      <c r="D32" s="30" t="s">
        <v>121</v>
      </c>
      <c r="E32" s="33" t="s">
        <v>54</v>
      </c>
      <c r="F32" s="34" t="s">
        <v>58</v>
      </c>
      <c r="G32" s="33" t="s">
        <v>54</v>
      </c>
      <c r="H32" s="34">
        <v>12</v>
      </c>
      <c r="I32" s="40" t="s">
        <v>42</v>
      </c>
      <c r="J32" s="40" t="s">
        <v>42</v>
      </c>
      <c r="K32" s="40" t="s">
        <v>42</v>
      </c>
      <c r="L32" s="40" t="s">
        <v>42</v>
      </c>
      <c r="M32" s="40" t="s">
        <v>43</v>
      </c>
      <c r="N32" s="40" t="s">
        <v>43</v>
      </c>
      <c r="O32" s="40" t="s">
        <v>43</v>
      </c>
      <c r="P32" s="40" t="s">
        <v>42</v>
      </c>
      <c r="Q32" s="40" t="s">
        <v>43</v>
      </c>
      <c r="R32" s="40" t="s">
        <v>42</v>
      </c>
      <c r="S32" s="57">
        <v>10613</v>
      </c>
      <c r="T32" s="57">
        <v>6324.78</v>
      </c>
      <c r="U32" s="57">
        <v>180</v>
      </c>
      <c r="V32" s="57"/>
      <c r="W32" s="58">
        <f t="shared" si="3"/>
        <v>2.8459487918947377</v>
      </c>
      <c r="X32" s="57">
        <v>1140</v>
      </c>
      <c r="Y32" s="58">
        <f t="shared" si="4"/>
        <v>10.741543390181853</v>
      </c>
      <c r="Z32" s="76" t="s">
        <v>129</v>
      </c>
      <c r="AA32" s="76" t="s">
        <v>130</v>
      </c>
      <c r="AB32" s="76" t="s">
        <v>131</v>
      </c>
      <c r="AC32" s="76" t="s">
        <v>70</v>
      </c>
    </row>
    <row r="33" spans="1:29" s="4" customFormat="1" ht="105" customHeight="1">
      <c r="A33" s="30">
        <v>20</v>
      </c>
      <c r="B33" s="30" t="s">
        <v>132</v>
      </c>
      <c r="C33" s="30" t="s">
        <v>120</v>
      </c>
      <c r="D33" s="30" t="s">
        <v>121</v>
      </c>
      <c r="E33" s="33" t="s">
        <v>54</v>
      </c>
      <c r="F33" s="34" t="s">
        <v>58</v>
      </c>
      <c r="G33" s="33" t="s">
        <v>54</v>
      </c>
      <c r="H33" s="34">
        <v>12</v>
      </c>
      <c r="I33" s="40" t="s">
        <v>42</v>
      </c>
      <c r="J33" s="40" t="s">
        <v>42</v>
      </c>
      <c r="K33" s="40" t="s">
        <v>42</v>
      </c>
      <c r="L33" s="40" t="s">
        <v>43</v>
      </c>
      <c r="M33" s="40" t="s">
        <v>43</v>
      </c>
      <c r="N33" s="40" t="s">
        <v>43</v>
      </c>
      <c r="O33" s="40" t="s">
        <v>43</v>
      </c>
      <c r="P33" s="40" t="s">
        <v>42</v>
      </c>
      <c r="Q33" s="40" t="s">
        <v>43</v>
      </c>
      <c r="R33" s="40" t="s">
        <v>42</v>
      </c>
      <c r="S33" s="57">
        <v>17340</v>
      </c>
      <c r="T33" s="57">
        <v>10000</v>
      </c>
      <c r="U33" s="57">
        <v>220</v>
      </c>
      <c r="V33" s="57"/>
      <c r="W33" s="58">
        <f t="shared" si="3"/>
        <v>2.1999999999999997</v>
      </c>
      <c r="X33" s="57">
        <v>560</v>
      </c>
      <c r="Y33" s="58">
        <f t="shared" si="4"/>
        <v>3.229527104959631</v>
      </c>
      <c r="Z33" s="76" t="s">
        <v>133</v>
      </c>
      <c r="AA33" s="76"/>
      <c r="AB33" s="76"/>
      <c r="AC33" s="76" t="s">
        <v>70</v>
      </c>
    </row>
    <row r="34" spans="1:29" s="5" customFormat="1" ht="50.25" customHeight="1">
      <c r="A34" s="30">
        <v>21</v>
      </c>
      <c r="B34" s="30" t="s">
        <v>134</v>
      </c>
      <c r="C34" s="30" t="s">
        <v>124</v>
      </c>
      <c r="D34" s="30" t="s">
        <v>121</v>
      </c>
      <c r="E34" s="33">
        <v>2018</v>
      </c>
      <c r="F34" s="33" t="s">
        <v>53</v>
      </c>
      <c r="G34" s="33">
        <v>2019</v>
      </c>
      <c r="H34" s="33">
        <v>12</v>
      </c>
      <c r="I34" s="30" t="s">
        <v>42</v>
      </c>
      <c r="J34" s="30" t="s">
        <v>42</v>
      </c>
      <c r="K34" s="30" t="s">
        <v>66</v>
      </c>
      <c r="L34" s="30" t="s">
        <v>43</v>
      </c>
      <c r="M34" s="30" t="s">
        <v>43</v>
      </c>
      <c r="N34" s="30" t="s">
        <v>43</v>
      </c>
      <c r="O34" s="30" t="s">
        <v>43</v>
      </c>
      <c r="P34" s="30" t="s">
        <v>43</v>
      </c>
      <c r="Q34" s="30" t="s">
        <v>43</v>
      </c>
      <c r="R34" s="30" t="s">
        <v>43</v>
      </c>
      <c r="S34" s="60">
        <v>40943.5</v>
      </c>
      <c r="T34" s="60">
        <v>5500</v>
      </c>
      <c r="U34" s="60"/>
      <c r="V34" s="60"/>
      <c r="W34" s="58">
        <f t="shared" si="3"/>
        <v>0</v>
      </c>
      <c r="X34" s="60">
        <v>537.8008</v>
      </c>
      <c r="Y34" s="58">
        <f t="shared" si="4"/>
        <v>1.3135193620476997</v>
      </c>
      <c r="Z34" s="76" t="s">
        <v>135</v>
      </c>
      <c r="AA34" s="76" t="s">
        <v>136</v>
      </c>
      <c r="AB34" s="76" t="s">
        <v>137</v>
      </c>
      <c r="AC34" s="76" t="s">
        <v>70</v>
      </c>
    </row>
    <row r="35" spans="1:29" s="3" customFormat="1" ht="30" customHeight="1">
      <c r="A35" s="26" t="s">
        <v>138</v>
      </c>
      <c r="B35" s="27"/>
      <c r="C35" s="27"/>
      <c r="D35" s="27"/>
      <c r="E35" s="27"/>
      <c r="F35" s="27"/>
      <c r="G35" s="27"/>
      <c r="H35" s="27"/>
      <c r="I35" s="27"/>
      <c r="J35" s="27"/>
      <c r="K35" s="27"/>
      <c r="L35" s="27"/>
      <c r="M35" s="27"/>
      <c r="N35" s="27"/>
      <c r="O35" s="27"/>
      <c r="P35" s="27"/>
      <c r="Q35" s="27"/>
      <c r="R35" s="53"/>
      <c r="S35" s="54">
        <f aca="true" t="shared" si="9" ref="S35:X35">SUM(S36,S38)</f>
        <v>22932</v>
      </c>
      <c r="T35" s="54">
        <f t="shared" si="9"/>
        <v>11000</v>
      </c>
      <c r="U35" s="54">
        <f t="shared" si="9"/>
        <v>2742.5</v>
      </c>
      <c r="V35" s="54">
        <f t="shared" si="9"/>
        <v>41.5</v>
      </c>
      <c r="W35" s="55">
        <f t="shared" si="3"/>
        <v>24.931818181818183</v>
      </c>
      <c r="X35" s="54">
        <f t="shared" si="9"/>
        <v>5227</v>
      </c>
      <c r="Y35" s="55">
        <f t="shared" si="4"/>
        <v>22.793476364904937</v>
      </c>
      <c r="Z35" s="74"/>
      <c r="AA35" s="74"/>
      <c r="AB35" s="74"/>
      <c r="AC35" s="74"/>
    </row>
    <row r="36" spans="1:29" s="2" customFormat="1" ht="30" customHeight="1">
      <c r="A36" s="28" t="s">
        <v>139</v>
      </c>
      <c r="B36" s="29"/>
      <c r="C36" s="29"/>
      <c r="D36" s="29"/>
      <c r="E36" s="29"/>
      <c r="F36" s="29"/>
      <c r="G36" s="29"/>
      <c r="H36" s="29"/>
      <c r="I36" s="29"/>
      <c r="J36" s="29"/>
      <c r="K36" s="29"/>
      <c r="L36" s="29"/>
      <c r="M36" s="29"/>
      <c r="N36" s="29"/>
      <c r="O36" s="29"/>
      <c r="P36" s="29"/>
      <c r="Q36" s="29"/>
      <c r="R36" s="56"/>
      <c r="S36" s="57">
        <f aca="true" t="shared" si="10" ref="S36:X36">SUM(S37)</f>
        <v>7020</v>
      </c>
      <c r="T36" s="57">
        <f t="shared" si="10"/>
        <v>3000</v>
      </c>
      <c r="U36" s="57">
        <f t="shared" si="10"/>
        <v>830.5</v>
      </c>
      <c r="V36" s="57">
        <f t="shared" si="10"/>
        <v>41.5</v>
      </c>
      <c r="W36" s="58">
        <f t="shared" si="3"/>
        <v>27.683333333333334</v>
      </c>
      <c r="X36" s="57">
        <f t="shared" si="10"/>
        <v>2865</v>
      </c>
      <c r="Y36" s="58">
        <f t="shared" si="4"/>
        <v>40.81196581196581</v>
      </c>
      <c r="Z36" s="76"/>
      <c r="AA36" s="76"/>
      <c r="AB36" s="76"/>
      <c r="AC36" s="76"/>
    </row>
    <row r="37" spans="1:29" s="6" customFormat="1" ht="54" customHeight="1">
      <c r="A37" s="30">
        <v>22</v>
      </c>
      <c r="B37" s="30" t="s">
        <v>140</v>
      </c>
      <c r="C37" s="30" t="s">
        <v>120</v>
      </c>
      <c r="D37" s="30" t="s">
        <v>141</v>
      </c>
      <c r="E37" s="33">
        <v>2017</v>
      </c>
      <c r="F37" s="34" t="s">
        <v>53</v>
      </c>
      <c r="G37" s="33">
        <v>2018</v>
      </c>
      <c r="H37" s="34" t="s">
        <v>115</v>
      </c>
      <c r="I37" s="40" t="s">
        <v>42</v>
      </c>
      <c r="J37" s="40" t="s">
        <v>42</v>
      </c>
      <c r="K37" s="40" t="s">
        <v>42</v>
      </c>
      <c r="L37" s="40" t="s">
        <v>42</v>
      </c>
      <c r="M37" s="40" t="s">
        <v>42</v>
      </c>
      <c r="N37" s="40" t="s">
        <v>42</v>
      </c>
      <c r="O37" s="40" t="s">
        <v>42</v>
      </c>
      <c r="P37" s="40" t="s">
        <v>42</v>
      </c>
      <c r="Q37" s="40" t="s">
        <v>42</v>
      </c>
      <c r="R37" s="40" t="s">
        <v>66</v>
      </c>
      <c r="S37" s="57">
        <v>7020</v>
      </c>
      <c r="T37" s="57">
        <v>3000</v>
      </c>
      <c r="U37" s="60">
        <v>830.5</v>
      </c>
      <c r="V37" s="60">
        <v>41.5</v>
      </c>
      <c r="W37" s="58">
        <f t="shared" si="3"/>
        <v>27.683333333333334</v>
      </c>
      <c r="X37" s="60">
        <v>2865</v>
      </c>
      <c r="Y37" s="58">
        <f t="shared" si="4"/>
        <v>40.81196581196581</v>
      </c>
      <c r="Z37" s="77" t="s">
        <v>142</v>
      </c>
      <c r="AA37" s="76"/>
      <c r="AB37" s="76"/>
      <c r="AC37" s="76"/>
    </row>
    <row r="38" spans="1:29" s="2" customFormat="1" ht="30" customHeight="1">
      <c r="A38" s="28" t="s">
        <v>143</v>
      </c>
      <c r="B38" s="29"/>
      <c r="C38" s="29"/>
      <c r="D38" s="29"/>
      <c r="E38" s="29"/>
      <c r="F38" s="29"/>
      <c r="G38" s="29"/>
      <c r="H38" s="29"/>
      <c r="I38" s="29"/>
      <c r="J38" s="29"/>
      <c r="K38" s="29"/>
      <c r="L38" s="29"/>
      <c r="M38" s="29"/>
      <c r="N38" s="29"/>
      <c r="O38" s="29"/>
      <c r="P38" s="29"/>
      <c r="Q38" s="29"/>
      <c r="R38" s="56"/>
      <c r="S38" s="57">
        <f aca="true" t="shared" si="11" ref="S38:X38">SUM(S39)</f>
        <v>15912</v>
      </c>
      <c r="T38" s="57">
        <f t="shared" si="11"/>
        <v>8000</v>
      </c>
      <c r="U38" s="57">
        <f t="shared" si="11"/>
        <v>1912</v>
      </c>
      <c r="V38" s="57">
        <f t="shared" si="11"/>
        <v>0</v>
      </c>
      <c r="W38" s="58">
        <f t="shared" si="3"/>
        <v>23.9</v>
      </c>
      <c r="X38" s="57">
        <f t="shared" si="11"/>
        <v>2362</v>
      </c>
      <c r="Y38" s="58">
        <f t="shared" si="4"/>
        <v>14.844142785319256</v>
      </c>
      <c r="Z38" s="76"/>
      <c r="AA38" s="76"/>
      <c r="AB38" s="76"/>
      <c r="AC38" s="76"/>
    </row>
    <row r="39" spans="1:29" s="6" customFormat="1" ht="108.75" customHeight="1">
      <c r="A39" s="30">
        <v>23</v>
      </c>
      <c r="B39" s="30" t="s">
        <v>144</v>
      </c>
      <c r="C39" s="30" t="s">
        <v>120</v>
      </c>
      <c r="D39" s="30" t="s">
        <v>141</v>
      </c>
      <c r="E39" s="33">
        <v>2018</v>
      </c>
      <c r="F39" s="34" t="s">
        <v>58</v>
      </c>
      <c r="G39" s="33">
        <v>2019</v>
      </c>
      <c r="H39" s="34" t="s">
        <v>115</v>
      </c>
      <c r="I39" s="40" t="s">
        <v>42</v>
      </c>
      <c r="J39" s="40" t="s">
        <v>42</v>
      </c>
      <c r="K39" s="40" t="s">
        <v>43</v>
      </c>
      <c r="L39" s="40" t="s">
        <v>43</v>
      </c>
      <c r="M39" s="40" t="s">
        <v>43</v>
      </c>
      <c r="N39" s="40" t="s">
        <v>43</v>
      </c>
      <c r="O39" s="40" t="s">
        <v>43</v>
      </c>
      <c r="P39" s="40" t="s">
        <v>42</v>
      </c>
      <c r="Q39" s="40" t="s">
        <v>43</v>
      </c>
      <c r="R39" s="40" t="s">
        <v>42</v>
      </c>
      <c r="S39" s="57">
        <v>15912</v>
      </c>
      <c r="T39" s="57">
        <v>8000</v>
      </c>
      <c r="U39" s="60">
        <v>1912</v>
      </c>
      <c r="V39" s="60"/>
      <c r="W39" s="58">
        <f t="shared" si="3"/>
        <v>23.9</v>
      </c>
      <c r="X39" s="60">
        <v>2362</v>
      </c>
      <c r="Y39" s="58">
        <f t="shared" si="4"/>
        <v>14.844142785319256</v>
      </c>
      <c r="Z39" s="77" t="s">
        <v>145</v>
      </c>
      <c r="AA39" s="76"/>
      <c r="AB39" s="76"/>
      <c r="AC39" s="76" t="s">
        <v>70</v>
      </c>
    </row>
    <row r="40" spans="1:29" s="3" customFormat="1" ht="30" customHeight="1">
      <c r="A40" s="26" t="s">
        <v>146</v>
      </c>
      <c r="B40" s="27"/>
      <c r="C40" s="27"/>
      <c r="D40" s="27"/>
      <c r="E40" s="27"/>
      <c r="F40" s="27"/>
      <c r="G40" s="27"/>
      <c r="H40" s="27"/>
      <c r="I40" s="27"/>
      <c r="J40" s="27"/>
      <c r="K40" s="27"/>
      <c r="L40" s="27"/>
      <c r="M40" s="27"/>
      <c r="N40" s="27"/>
      <c r="O40" s="27"/>
      <c r="P40" s="27"/>
      <c r="Q40" s="27"/>
      <c r="R40" s="53"/>
      <c r="S40" s="54">
        <f aca="true" t="shared" si="12" ref="S40:X40">SUM(S41,S43)</f>
        <v>13159</v>
      </c>
      <c r="T40" s="54">
        <f t="shared" si="12"/>
        <v>9703.54</v>
      </c>
      <c r="U40" s="54">
        <f t="shared" si="12"/>
        <v>845</v>
      </c>
      <c r="V40" s="54">
        <f t="shared" si="12"/>
        <v>0</v>
      </c>
      <c r="W40" s="55">
        <f t="shared" si="3"/>
        <v>8.708162175865715</v>
      </c>
      <c r="X40" s="54">
        <f t="shared" si="12"/>
        <v>1163.73</v>
      </c>
      <c r="Y40" s="55">
        <f t="shared" si="4"/>
        <v>8.843605137168478</v>
      </c>
      <c r="Z40" s="74"/>
      <c r="AA40" s="74"/>
      <c r="AB40" s="74"/>
      <c r="AC40" s="74"/>
    </row>
    <row r="41" spans="1:29" s="2" customFormat="1" ht="30" customHeight="1">
      <c r="A41" s="28" t="s">
        <v>139</v>
      </c>
      <c r="B41" s="29"/>
      <c r="C41" s="29"/>
      <c r="D41" s="29"/>
      <c r="E41" s="29"/>
      <c r="F41" s="29"/>
      <c r="G41" s="29"/>
      <c r="H41" s="29"/>
      <c r="I41" s="29"/>
      <c r="J41" s="29"/>
      <c r="K41" s="29"/>
      <c r="L41" s="29"/>
      <c r="M41" s="29"/>
      <c r="N41" s="29"/>
      <c r="O41" s="29"/>
      <c r="P41" s="29"/>
      <c r="Q41" s="29"/>
      <c r="R41" s="56"/>
      <c r="S41" s="57">
        <f aca="true" t="shared" si="13" ref="S41:X41">SUM(S42)</f>
        <v>6009</v>
      </c>
      <c r="T41" s="57">
        <f t="shared" si="13"/>
        <v>3971</v>
      </c>
      <c r="U41" s="57">
        <f t="shared" si="13"/>
        <v>845</v>
      </c>
      <c r="V41" s="57">
        <f t="shared" si="13"/>
        <v>0</v>
      </c>
      <c r="W41" s="58">
        <f t="shared" si="3"/>
        <v>21.27927474187862</v>
      </c>
      <c r="X41" s="57">
        <f t="shared" si="13"/>
        <v>1084</v>
      </c>
      <c r="Y41" s="58">
        <f t="shared" si="4"/>
        <v>18.03960725578299</v>
      </c>
      <c r="Z41" s="76"/>
      <c r="AA41" s="76"/>
      <c r="AB41" s="76"/>
      <c r="AC41" s="76"/>
    </row>
    <row r="42" spans="1:29" s="5" customFormat="1" ht="85.5" customHeight="1">
      <c r="A42" s="30">
        <v>24</v>
      </c>
      <c r="B42" s="30" t="s">
        <v>147</v>
      </c>
      <c r="C42" s="30" t="s">
        <v>124</v>
      </c>
      <c r="D42" s="30" t="s">
        <v>148</v>
      </c>
      <c r="E42" s="33">
        <v>2017</v>
      </c>
      <c r="F42" s="33" t="s">
        <v>149</v>
      </c>
      <c r="G42" s="33">
        <v>2018</v>
      </c>
      <c r="H42" s="33" t="s">
        <v>53</v>
      </c>
      <c r="I42" s="30" t="s">
        <v>42</v>
      </c>
      <c r="J42" s="30" t="s">
        <v>42</v>
      </c>
      <c r="K42" s="30" t="s">
        <v>42</v>
      </c>
      <c r="L42" s="30" t="s">
        <v>42</v>
      </c>
      <c r="M42" s="30" t="s">
        <v>42</v>
      </c>
      <c r="N42" s="30" t="s">
        <v>42</v>
      </c>
      <c r="O42" s="30" t="s">
        <v>42</v>
      </c>
      <c r="P42" s="30" t="s">
        <v>42</v>
      </c>
      <c r="Q42" s="30" t="s">
        <v>43</v>
      </c>
      <c r="R42" s="30" t="s">
        <v>43</v>
      </c>
      <c r="S42" s="60">
        <v>6009</v>
      </c>
      <c r="T42" s="60">
        <v>3971</v>
      </c>
      <c r="U42" s="57">
        <v>845</v>
      </c>
      <c r="V42" s="57"/>
      <c r="W42" s="58">
        <f t="shared" si="3"/>
        <v>21.27927474187862</v>
      </c>
      <c r="X42" s="57">
        <v>1084</v>
      </c>
      <c r="Y42" s="58">
        <f t="shared" si="4"/>
        <v>18.03960725578299</v>
      </c>
      <c r="Z42" s="76" t="s">
        <v>150</v>
      </c>
      <c r="AA42" s="81" t="s">
        <v>151</v>
      </c>
      <c r="AB42" s="81" t="s">
        <v>152</v>
      </c>
      <c r="AC42" s="76"/>
    </row>
    <row r="43" spans="1:29" s="2" customFormat="1" ht="30" customHeight="1">
      <c r="A43" s="28" t="s">
        <v>143</v>
      </c>
      <c r="B43" s="29"/>
      <c r="C43" s="29"/>
      <c r="D43" s="29"/>
      <c r="E43" s="29"/>
      <c r="F43" s="29"/>
      <c r="G43" s="29"/>
      <c r="H43" s="29"/>
      <c r="I43" s="29"/>
      <c r="J43" s="29"/>
      <c r="K43" s="29"/>
      <c r="L43" s="29"/>
      <c r="M43" s="29"/>
      <c r="N43" s="29"/>
      <c r="O43" s="29"/>
      <c r="P43" s="29"/>
      <c r="Q43" s="29"/>
      <c r="R43" s="56"/>
      <c r="S43" s="57">
        <f aca="true" t="shared" si="14" ref="S43:X43">SUM(S44)</f>
        <v>7150</v>
      </c>
      <c r="T43" s="57">
        <f t="shared" si="14"/>
        <v>5732.54</v>
      </c>
      <c r="U43" s="57">
        <f t="shared" si="14"/>
        <v>0</v>
      </c>
      <c r="V43" s="57">
        <f t="shared" si="14"/>
        <v>0</v>
      </c>
      <c r="W43" s="58">
        <f t="shared" si="3"/>
        <v>0</v>
      </c>
      <c r="X43" s="57">
        <f t="shared" si="14"/>
        <v>79.73</v>
      </c>
      <c r="Y43" s="58">
        <f t="shared" si="4"/>
        <v>1.1151048951048952</v>
      </c>
      <c r="Z43" s="76"/>
      <c r="AA43" s="76"/>
      <c r="AB43" s="76"/>
      <c r="AC43" s="76"/>
    </row>
    <row r="44" spans="1:29" s="6" customFormat="1" ht="54.75" customHeight="1">
      <c r="A44" s="30">
        <v>25</v>
      </c>
      <c r="B44" s="30" t="s">
        <v>153</v>
      </c>
      <c r="C44" s="30" t="s">
        <v>120</v>
      </c>
      <c r="D44" s="30" t="s">
        <v>148</v>
      </c>
      <c r="E44" s="33" t="s">
        <v>54</v>
      </c>
      <c r="F44" s="34" t="s">
        <v>58</v>
      </c>
      <c r="G44" s="33">
        <v>2018</v>
      </c>
      <c r="H44" s="34">
        <v>12</v>
      </c>
      <c r="I44" s="40" t="s">
        <v>42</v>
      </c>
      <c r="J44" s="40" t="s">
        <v>42</v>
      </c>
      <c r="K44" s="40" t="s">
        <v>42</v>
      </c>
      <c r="L44" s="40" t="s">
        <v>42</v>
      </c>
      <c r="M44" s="40" t="s">
        <v>42</v>
      </c>
      <c r="N44" s="40" t="s">
        <v>42</v>
      </c>
      <c r="O44" s="40" t="s">
        <v>42</v>
      </c>
      <c r="P44" s="40" t="s">
        <v>42</v>
      </c>
      <c r="Q44" s="40" t="s">
        <v>43</v>
      </c>
      <c r="R44" s="40" t="s">
        <v>42</v>
      </c>
      <c r="S44" s="57">
        <v>7150</v>
      </c>
      <c r="T44" s="57">
        <v>5732.54</v>
      </c>
      <c r="U44" s="57"/>
      <c r="V44" s="57"/>
      <c r="W44" s="58">
        <f t="shared" si="3"/>
        <v>0</v>
      </c>
      <c r="X44" s="60">
        <v>79.73</v>
      </c>
      <c r="Y44" s="58">
        <f t="shared" si="4"/>
        <v>1.1151048951048952</v>
      </c>
      <c r="Z44" s="76" t="s">
        <v>154</v>
      </c>
      <c r="AA44" s="76"/>
      <c r="AB44" s="76"/>
      <c r="AC44" s="76" t="s">
        <v>70</v>
      </c>
    </row>
    <row r="45" spans="1:29" s="3" customFormat="1" ht="30" customHeight="1">
      <c r="A45" s="26" t="s">
        <v>155</v>
      </c>
      <c r="B45" s="27"/>
      <c r="C45" s="27"/>
      <c r="D45" s="27"/>
      <c r="E45" s="27"/>
      <c r="F45" s="27"/>
      <c r="G45" s="27"/>
      <c r="H45" s="27"/>
      <c r="I45" s="27"/>
      <c r="J45" s="27"/>
      <c r="K45" s="27"/>
      <c r="L45" s="27"/>
      <c r="M45" s="27"/>
      <c r="N45" s="27"/>
      <c r="O45" s="27"/>
      <c r="P45" s="27"/>
      <c r="Q45" s="27"/>
      <c r="R45" s="53"/>
      <c r="S45" s="54">
        <f aca="true" t="shared" si="15" ref="S45:X45">SUM(S46:S49)</f>
        <v>33666.85</v>
      </c>
      <c r="T45" s="54">
        <f t="shared" si="15"/>
        <v>17529.32</v>
      </c>
      <c r="U45" s="54">
        <f t="shared" si="15"/>
        <v>250</v>
      </c>
      <c r="V45" s="54">
        <f t="shared" si="15"/>
        <v>0</v>
      </c>
      <c r="W45" s="55">
        <f t="shared" si="3"/>
        <v>1.4261819625632939</v>
      </c>
      <c r="X45" s="54">
        <f t="shared" si="15"/>
        <v>750</v>
      </c>
      <c r="Y45" s="55">
        <f t="shared" si="4"/>
        <v>2.227710641179677</v>
      </c>
      <c r="Z45" s="74"/>
      <c r="AA45" s="74"/>
      <c r="AB45" s="74"/>
      <c r="AC45" s="74"/>
    </row>
    <row r="46" spans="1:29" s="2" customFormat="1" ht="69" customHeight="1">
      <c r="A46" s="30">
        <v>26</v>
      </c>
      <c r="B46" s="30" t="s">
        <v>156</v>
      </c>
      <c r="C46" s="32" t="s">
        <v>84</v>
      </c>
      <c r="D46" s="30" t="s">
        <v>157</v>
      </c>
      <c r="E46" s="34">
        <v>2018</v>
      </c>
      <c r="F46" s="34" t="s">
        <v>53</v>
      </c>
      <c r="G46" s="34">
        <v>2019</v>
      </c>
      <c r="H46" s="34" t="s">
        <v>53</v>
      </c>
      <c r="I46" s="39" t="s">
        <v>42</v>
      </c>
      <c r="J46" s="39" t="s">
        <v>42</v>
      </c>
      <c r="K46" s="39" t="s">
        <v>42</v>
      </c>
      <c r="L46" s="39" t="s">
        <v>43</v>
      </c>
      <c r="M46" s="39" t="s">
        <v>43</v>
      </c>
      <c r="N46" s="39" t="s">
        <v>43</v>
      </c>
      <c r="O46" s="39" t="s">
        <v>43</v>
      </c>
      <c r="P46" s="39" t="s">
        <v>43</v>
      </c>
      <c r="Q46" s="39" t="s">
        <v>43</v>
      </c>
      <c r="R46" s="39" t="s">
        <v>66</v>
      </c>
      <c r="S46" s="57">
        <v>10691.83</v>
      </c>
      <c r="T46" s="57">
        <v>4823.3</v>
      </c>
      <c r="U46" s="57"/>
      <c r="V46" s="57"/>
      <c r="W46" s="58">
        <f t="shared" si="3"/>
        <v>0</v>
      </c>
      <c r="X46" s="57"/>
      <c r="Y46" s="58">
        <f t="shared" si="4"/>
        <v>0</v>
      </c>
      <c r="Z46" s="76" t="s">
        <v>158</v>
      </c>
      <c r="AA46" s="76"/>
      <c r="AB46" s="76"/>
      <c r="AC46" s="76" t="s">
        <v>70</v>
      </c>
    </row>
    <row r="47" spans="1:29" s="2" customFormat="1" ht="57" customHeight="1">
      <c r="A47" s="30">
        <v>27</v>
      </c>
      <c r="B47" s="30" t="s">
        <v>159</v>
      </c>
      <c r="C47" s="32" t="s">
        <v>84</v>
      </c>
      <c r="D47" s="30" t="s">
        <v>157</v>
      </c>
      <c r="E47" s="34">
        <v>2018</v>
      </c>
      <c r="F47" s="34" t="s">
        <v>53</v>
      </c>
      <c r="G47" s="34">
        <v>2019</v>
      </c>
      <c r="H47" s="34" t="s">
        <v>53</v>
      </c>
      <c r="I47" s="39" t="s">
        <v>42</v>
      </c>
      <c r="J47" s="39" t="s">
        <v>42</v>
      </c>
      <c r="K47" s="39" t="s">
        <v>42</v>
      </c>
      <c r="L47" s="39" t="s">
        <v>43</v>
      </c>
      <c r="M47" s="39" t="s">
        <v>43</v>
      </c>
      <c r="N47" s="39" t="s">
        <v>43</v>
      </c>
      <c r="O47" s="39" t="s">
        <v>43</v>
      </c>
      <c r="P47" s="39" t="s">
        <v>43</v>
      </c>
      <c r="Q47" s="39" t="s">
        <v>43</v>
      </c>
      <c r="R47" s="39" t="s">
        <v>66</v>
      </c>
      <c r="S47" s="57">
        <v>8989.02</v>
      </c>
      <c r="T47" s="57">
        <v>8989.02</v>
      </c>
      <c r="U47" s="57"/>
      <c r="V47" s="57"/>
      <c r="W47" s="58">
        <f t="shared" si="3"/>
        <v>0</v>
      </c>
      <c r="X47" s="57"/>
      <c r="Y47" s="58">
        <f t="shared" si="4"/>
        <v>0</v>
      </c>
      <c r="Z47" s="76" t="s">
        <v>160</v>
      </c>
      <c r="AA47" s="76"/>
      <c r="AB47" s="76"/>
      <c r="AC47" s="76" t="s">
        <v>70</v>
      </c>
    </row>
    <row r="48" spans="1:29" s="5" customFormat="1" ht="46.5" customHeight="1">
      <c r="A48" s="30">
        <v>28</v>
      </c>
      <c r="B48" s="30" t="s">
        <v>161</v>
      </c>
      <c r="C48" s="30" t="s">
        <v>124</v>
      </c>
      <c r="D48" s="30" t="s">
        <v>157</v>
      </c>
      <c r="E48" s="30">
        <v>2018</v>
      </c>
      <c r="F48" s="35" t="s">
        <v>162</v>
      </c>
      <c r="G48" s="30">
        <v>2018</v>
      </c>
      <c r="H48" s="30">
        <v>12</v>
      </c>
      <c r="I48" s="30" t="s">
        <v>42</v>
      </c>
      <c r="J48" s="30" t="s">
        <v>42</v>
      </c>
      <c r="K48" s="30" t="s">
        <v>42</v>
      </c>
      <c r="L48" s="30" t="s">
        <v>42</v>
      </c>
      <c r="M48" s="30" t="s">
        <v>42</v>
      </c>
      <c r="N48" s="30" t="s">
        <v>42</v>
      </c>
      <c r="O48" s="30" t="s">
        <v>43</v>
      </c>
      <c r="P48" s="30" t="s">
        <v>42</v>
      </c>
      <c r="Q48" s="30" t="s">
        <v>43</v>
      </c>
      <c r="R48" s="30" t="s">
        <v>43</v>
      </c>
      <c r="S48" s="57">
        <v>5559</v>
      </c>
      <c r="T48" s="60">
        <v>1473</v>
      </c>
      <c r="U48" s="60"/>
      <c r="V48" s="60"/>
      <c r="W48" s="58">
        <f t="shared" si="3"/>
        <v>0</v>
      </c>
      <c r="X48" s="60"/>
      <c r="Y48" s="58">
        <f t="shared" si="4"/>
        <v>0</v>
      </c>
      <c r="Z48" s="76" t="s">
        <v>163</v>
      </c>
      <c r="AA48" s="76"/>
      <c r="AB48" s="76"/>
      <c r="AC48" s="76" t="s">
        <v>70</v>
      </c>
    </row>
    <row r="49" spans="1:29" s="6" customFormat="1" ht="114" customHeight="1">
      <c r="A49" s="30">
        <v>29</v>
      </c>
      <c r="B49" s="30" t="s">
        <v>164</v>
      </c>
      <c r="C49" s="30" t="s">
        <v>165</v>
      </c>
      <c r="D49" s="30" t="s">
        <v>157</v>
      </c>
      <c r="E49" s="34" t="s">
        <v>54</v>
      </c>
      <c r="F49" s="34" t="s">
        <v>53</v>
      </c>
      <c r="G49" s="34" t="s">
        <v>47</v>
      </c>
      <c r="H49" s="34" t="s">
        <v>53</v>
      </c>
      <c r="I49" s="40" t="s">
        <v>42</v>
      </c>
      <c r="J49" s="40" t="s">
        <v>42</v>
      </c>
      <c r="K49" s="40" t="s">
        <v>42</v>
      </c>
      <c r="L49" s="40" t="s">
        <v>42</v>
      </c>
      <c r="M49" s="40" t="s">
        <v>43</v>
      </c>
      <c r="N49" s="40" t="s">
        <v>43</v>
      </c>
      <c r="O49" s="40" t="s">
        <v>43</v>
      </c>
      <c r="P49" s="40" t="s">
        <v>42</v>
      </c>
      <c r="Q49" s="40" t="s">
        <v>43</v>
      </c>
      <c r="R49" s="40" t="s">
        <v>42</v>
      </c>
      <c r="S49" s="57">
        <v>8427</v>
      </c>
      <c r="T49" s="57">
        <v>2244</v>
      </c>
      <c r="U49" s="60">
        <v>250</v>
      </c>
      <c r="V49" s="60"/>
      <c r="W49" s="58">
        <f t="shared" si="3"/>
        <v>11.140819964349376</v>
      </c>
      <c r="X49" s="60">
        <v>750</v>
      </c>
      <c r="Y49" s="58">
        <f t="shared" si="4"/>
        <v>8.899964400142398</v>
      </c>
      <c r="Z49" s="77" t="s">
        <v>166</v>
      </c>
      <c r="AA49" s="76"/>
      <c r="AB49" s="76"/>
      <c r="AC49" s="76" t="s">
        <v>70</v>
      </c>
    </row>
    <row r="50" spans="1:29" s="3" customFormat="1" ht="30" customHeight="1">
      <c r="A50" s="26" t="s">
        <v>167</v>
      </c>
      <c r="B50" s="27"/>
      <c r="C50" s="27"/>
      <c r="D50" s="27"/>
      <c r="E50" s="27"/>
      <c r="F50" s="27"/>
      <c r="G50" s="27"/>
      <c r="H50" s="27"/>
      <c r="I50" s="27"/>
      <c r="J50" s="27"/>
      <c r="K50" s="27"/>
      <c r="L50" s="27"/>
      <c r="M50" s="27"/>
      <c r="N50" s="27"/>
      <c r="O50" s="27"/>
      <c r="P50" s="27"/>
      <c r="Q50" s="27"/>
      <c r="R50" s="53"/>
      <c r="S50" s="54">
        <f aca="true" t="shared" si="16" ref="S50:X50">SUM(S51,S56)</f>
        <v>511818.99</v>
      </c>
      <c r="T50" s="54">
        <f t="shared" si="16"/>
        <v>146839.81</v>
      </c>
      <c r="U50" s="54">
        <f t="shared" si="16"/>
        <v>7884.4</v>
      </c>
      <c r="V50" s="54">
        <f t="shared" si="16"/>
        <v>2589</v>
      </c>
      <c r="W50" s="55">
        <f t="shared" si="3"/>
        <v>5.369388587468207</v>
      </c>
      <c r="X50" s="54">
        <f t="shared" si="16"/>
        <v>55202.66</v>
      </c>
      <c r="Y50" s="55">
        <f t="shared" si="4"/>
        <v>10.785582613884648</v>
      </c>
      <c r="Z50" s="74"/>
      <c r="AA50" s="74"/>
      <c r="AB50" s="74"/>
      <c r="AC50" s="74"/>
    </row>
    <row r="51" spans="1:29" s="2" customFormat="1" ht="30" customHeight="1">
      <c r="A51" s="28" t="s">
        <v>35</v>
      </c>
      <c r="B51" s="29"/>
      <c r="C51" s="29"/>
      <c r="D51" s="29"/>
      <c r="E51" s="29"/>
      <c r="F51" s="29"/>
      <c r="G51" s="29"/>
      <c r="H51" s="29"/>
      <c r="I51" s="29"/>
      <c r="J51" s="29"/>
      <c r="K51" s="29"/>
      <c r="L51" s="29"/>
      <c r="M51" s="29"/>
      <c r="N51" s="29"/>
      <c r="O51" s="29"/>
      <c r="P51" s="29"/>
      <c r="Q51" s="29"/>
      <c r="R51" s="56"/>
      <c r="S51" s="57">
        <f aca="true" t="shared" si="17" ref="S51:X51">SUM(S52:S55)</f>
        <v>183127.99</v>
      </c>
      <c r="T51" s="57">
        <f t="shared" si="17"/>
        <v>76499.81</v>
      </c>
      <c r="U51" s="57">
        <f t="shared" si="17"/>
        <v>6479</v>
      </c>
      <c r="V51" s="57">
        <f t="shared" si="17"/>
        <v>2379</v>
      </c>
      <c r="W51" s="58">
        <f t="shared" si="3"/>
        <v>8.469302080619547</v>
      </c>
      <c r="X51" s="57">
        <f t="shared" si="17"/>
        <v>47344.86</v>
      </c>
      <c r="Y51" s="58">
        <f t="shared" si="4"/>
        <v>25.85342633859521</v>
      </c>
      <c r="Z51" s="76"/>
      <c r="AA51" s="76"/>
      <c r="AB51" s="76"/>
      <c r="AC51" s="76"/>
    </row>
    <row r="52" spans="1:29" s="2" customFormat="1" ht="162" customHeight="1">
      <c r="A52" s="30" t="s">
        <v>168</v>
      </c>
      <c r="B52" s="30" t="s">
        <v>169</v>
      </c>
      <c r="C52" s="32" t="s">
        <v>84</v>
      </c>
      <c r="D52" s="36" t="s">
        <v>170</v>
      </c>
      <c r="E52" s="33">
        <v>2017</v>
      </c>
      <c r="F52" s="33">
        <v>10</v>
      </c>
      <c r="G52" s="33">
        <v>2019</v>
      </c>
      <c r="H52" s="33" t="s">
        <v>48</v>
      </c>
      <c r="I52" s="30" t="s">
        <v>42</v>
      </c>
      <c r="J52" s="30" t="s">
        <v>42</v>
      </c>
      <c r="K52" s="30" t="s">
        <v>42</v>
      </c>
      <c r="L52" s="30" t="s">
        <v>42</v>
      </c>
      <c r="M52" s="30" t="s">
        <v>42</v>
      </c>
      <c r="N52" s="30" t="s">
        <v>42</v>
      </c>
      <c r="O52" s="30" t="s">
        <v>42</v>
      </c>
      <c r="P52" s="30" t="s">
        <v>43</v>
      </c>
      <c r="Q52" s="30" t="s">
        <v>43</v>
      </c>
      <c r="R52" s="30" t="s">
        <v>43</v>
      </c>
      <c r="S52" s="60">
        <v>58072.37</v>
      </c>
      <c r="T52" s="60">
        <v>14000</v>
      </c>
      <c r="U52" s="60">
        <v>1650</v>
      </c>
      <c r="V52" s="60">
        <v>1000</v>
      </c>
      <c r="W52" s="58">
        <f t="shared" si="3"/>
        <v>11.785714285714285</v>
      </c>
      <c r="X52" s="60">
        <v>6650</v>
      </c>
      <c r="Y52" s="58">
        <f t="shared" si="4"/>
        <v>11.451228871836985</v>
      </c>
      <c r="Z52" s="82" t="s">
        <v>171</v>
      </c>
      <c r="AA52" s="82" t="s">
        <v>172</v>
      </c>
      <c r="AB52" s="77" t="s">
        <v>173</v>
      </c>
      <c r="AC52" s="76"/>
    </row>
    <row r="53" spans="1:29" s="2" customFormat="1" ht="75.75" customHeight="1">
      <c r="A53" s="30">
        <v>31</v>
      </c>
      <c r="B53" s="30" t="s">
        <v>174</v>
      </c>
      <c r="C53" s="30" t="s">
        <v>120</v>
      </c>
      <c r="D53" s="30" t="s">
        <v>170</v>
      </c>
      <c r="E53" s="33">
        <v>2017</v>
      </c>
      <c r="F53" s="33">
        <v>10</v>
      </c>
      <c r="G53" s="33">
        <v>2018</v>
      </c>
      <c r="H53" s="33" t="s">
        <v>175</v>
      </c>
      <c r="I53" s="30" t="s">
        <v>42</v>
      </c>
      <c r="J53" s="30" t="s">
        <v>42</v>
      </c>
      <c r="K53" s="30" t="s">
        <v>42</v>
      </c>
      <c r="L53" s="30" t="s">
        <v>42</v>
      </c>
      <c r="M53" s="30" t="s">
        <v>42</v>
      </c>
      <c r="N53" s="30" t="s">
        <v>42</v>
      </c>
      <c r="O53" s="30" t="s">
        <v>42</v>
      </c>
      <c r="P53" s="30" t="s">
        <v>42</v>
      </c>
      <c r="Q53" s="30" t="s">
        <v>42</v>
      </c>
      <c r="R53" s="40" t="s">
        <v>42</v>
      </c>
      <c r="S53" s="60">
        <v>29279</v>
      </c>
      <c r="T53" s="60">
        <v>6999.81</v>
      </c>
      <c r="U53" s="60">
        <v>620</v>
      </c>
      <c r="V53" s="60">
        <v>120</v>
      </c>
      <c r="W53" s="58">
        <f t="shared" si="3"/>
        <v>8.857383271831663</v>
      </c>
      <c r="X53" s="60">
        <v>5872</v>
      </c>
      <c r="Y53" s="58">
        <f t="shared" si="4"/>
        <v>20.055329758530004</v>
      </c>
      <c r="Z53" s="82" t="s">
        <v>176</v>
      </c>
      <c r="AA53" s="82" t="s">
        <v>177</v>
      </c>
      <c r="AB53" s="82" t="s">
        <v>178</v>
      </c>
      <c r="AC53" s="76"/>
    </row>
    <row r="54" spans="1:29" s="5" customFormat="1" ht="66" customHeight="1">
      <c r="A54" s="30">
        <v>32</v>
      </c>
      <c r="B54" s="30" t="s">
        <v>179</v>
      </c>
      <c r="C54" s="30" t="s">
        <v>124</v>
      </c>
      <c r="D54" s="30" t="s">
        <v>170</v>
      </c>
      <c r="E54" s="33" t="s">
        <v>39</v>
      </c>
      <c r="F54" s="33" t="s">
        <v>111</v>
      </c>
      <c r="G54" s="33" t="s">
        <v>54</v>
      </c>
      <c r="H54" s="33" t="s">
        <v>111</v>
      </c>
      <c r="I54" s="30" t="s">
        <v>42</v>
      </c>
      <c r="J54" s="30" t="s">
        <v>42</v>
      </c>
      <c r="K54" s="30" t="s">
        <v>42</v>
      </c>
      <c r="L54" s="30" t="s">
        <v>42</v>
      </c>
      <c r="M54" s="30" t="s">
        <v>42</v>
      </c>
      <c r="N54" s="30" t="s">
        <v>42</v>
      </c>
      <c r="O54" s="30" t="s">
        <v>42</v>
      </c>
      <c r="P54" s="30" t="s">
        <v>42</v>
      </c>
      <c r="Q54" s="30" t="s">
        <v>42</v>
      </c>
      <c r="R54" s="30"/>
      <c r="S54" s="60">
        <v>8509</v>
      </c>
      <c r="T54" s="60">
        <v>2500</v>
      </c>
      <c r="U54" s="60">
        <v>709</v>
      </c>
      <c r="V54" s="60">
        <v>259</v>
      </c>
      <c r="W54" s="58">
        <f t="shared" si="3"/>
        <v>28.360000000000003</v>
      </c>
      <c r="X54" s="60">
        <v>5522.86</v>
      </c>
      <c r="Y54" s="58">
        <f t="shared" si="4"/>
        <v>64.90609942413914</v>
      </c>
      <c r="Z54" s="82" t="s">
        <v>180</v>
      </c>
      <c r="AA54" s="82"/>
      <c r="AB54" s="77"/>
      <c r="AC54" s="76"/>
    </row>
    <row r="55" spans="1:29" s="6" customFormat="1" ht="133.5" customHeight="1">
      <c r="A55" s="30">
        <v>33</v>
      </c>
      <c r="B55" s="30" t="s">
        <v>181</v>
      </c>
      <c r="C55" s="30" t="s">
        <v>84</v>
      </c>
      <c r="D55" s="30" t="s">
        <v>170</v>
      </c>
      <c r="E55" s="33">
        <v>2017</v>
      </c>
      <c r="F55" s="33" t="s">
        <v>53</v>
      </c>
      <c r="G55" s="33" t="s">
        <v>54</v>
      </c>
      <c r="H55" s="33" t="s">
        <v>41</v>
      </c>
      <c r="I55" s="30" t="s">
        <v>42</v>
      </c>
      <c r="J55" s="30" t="s">
        <v>42</v>
      </c>
      <c r="K55" s="30" t="s">
        <v>42</v>
      </c>
      <c r="L55" s="30" t="s">
        <v>42</v>
      </c>
      <c r="M55" s="30" t="s">
        <v>43</v>
      </c>
      <c r="N55" s="30" t="s">
        <v>43</v>
      </c>
      <c r="O55" s="30" t="s">
        <v>43</v>
      </c>
      <c r="P55" s="30" t="s">
        <v>42</v>
      </c>
      <c r="Q55" s="30" t="s">
        <v>42</v>
      </c>
      <c r="R55" s="30" t="s">
        <v>42</v>
      </c>
      <c r="S55" s="60">
        <v>87267.62</v>
      </c>
      <c r="T55" s="60">
        <v>53000</v>
      </c>
      <c r="U55" s="60">
        <v>3500</v>
      </c>
      <c r="V55" s="60">
        <v>1000</v>
      </c>
      <c r="W55" s="58">
        <f t="shared" si="3"/>
        <v>6.60377358490566</v>
      </c>
      <c r="X55" s="60">
        <v>29300</v>
      </c>
      <c r="Y55" s="58">
        <f t="shared" si="4"/>
        <v>33.57488149671092</v>
      </c>
      <c r="Z55" s="82" t="s">
        <v>182</v>
      </c>
      <c r="AA55" s="82"/>
      <c r="AB55" s="77"/>
      <c r="AC55" s="76"/>
    </row>
    <row r="56" spans="1:29" s="2" customFormat="1" ht="30" customHeight="1">
      <c r="A56" s="28" t="s">
        <v>183</v>
      </c>
      <c r="B56" s="29"/>
      <c r="C56" s="29"/>
      <c r="D56" s="29"/>
      <c r="E56" s="29"/>
      <c r="F56" s="29"/>
      <c r="G56" s="29"/>
      <c r="H56" s="29"/>
      <c r="I56" s="29"/>
      <c r="J56" s="29"/>
      <c r="K56" s="29"/>
      <c r="L56" s="29"/>
      <c r="M56" s="29"/>
      <c r="N56" s="29"/>
      <c r="O56" s="29"/>
      <c r="P56" s="29"/>
      <c r="Q56" s="29"/>
      <c r="R56" s="56"/>
      <c r="S56" s="57">
        <f aca="true" t="shared" si="18" ref="S56:X56">SUM(S57:S63)</f>
        <v>328691</v>
      </c>
      <c r="T56" s="57">
        <f t="shared" si="18"/>
        <v>70340</v>
      </c>
      <c r="U56" s="57">
        <f t="shared" si="18"/>
        <v>1405.4</v>
      </c>
      <c r="V56" s="57">
        <f t="shared" si="18"/>
        <v>210</v>
      </c>
      <c r="W56" s="58">
        <f t="shared" si="3"/>
        <v>1.9980096673301109</v>
      </c>
      <c r="X56" s="57">
        <f t="shared" si="18"/>
        <v>7857.799999999999</v>
      </c>
      <c r="Y56" s="58">
        <f t="shared" si="4"/>
        <v>2.390634364798549</v>
      </c>
      <c r="Z56" s="76"/>
      <c r="AA56" s="76"/>
      <c r="AB56" s="76"/>
      <c r="AC56" s="76"/>
    </row>
    <row r="57" spans="1:29" s="2" customFormat="1" ht="64.5" customHeight="1">
      <c r="A57" s="30">
        <v>34</v>
      </c>
      <c r="B57" s="30" t="s">
        <v>184</v>
      </c>
      <c r="C57" s="32" t="s">
        <v>84</v>
      </c>
      <c r="D57" s="30" t="s">
        <v>170</v>
      </c>
      <c r="E57" s="33">
        <v>2018</v>
      </c>
      <c r="F57" s="33" t="s">
        <v>111</v>
      </c>
      <c r="G57" s="33">
        <v>2020</v>
      </c>
      <c r="H57" s="33" t="s">
        <v>48</v>
      </c>
      <c r="I57" s="30" t="s">
        <v>42</v>
      </c>
      <c r="J57" s="30" t="s">
        <v>43</v>
      </c>
      <c r="K57" s="30" t="s">
        <v>43</v>
      </c>
      <c r="L57" s="30" t="s">
        <v>43</v>
      </c>
      <c r="M57" s="30" t="s">
        <v>43</v>
      </c>
      <c r="N57" s="30" t="s">
        <v>43</v>
      </c>
      <c r="O57" s="30" t="s">
        <v>43</v>
      </c>
      <c r="P57" s="30" t="s">
        <v>42</v>
      </c>
      <c r="Q57" s="30" t="s">
        <v>43</v>
      </c>
      <c r="R57" s="30" t="s">
        <v>43</v>
      </c>
      <c r="S57" s="60">
        <v>79031</v>
      </c>
      <c r="T57" s="60">
        <v>12000</v>
      </c>
      <c r="U57" s="60">
        <v>330</v>
      </c>
      <c r="V57" s="60">
        <v>30</v>
      </c>
      <c r="W57" s="58">
        <f t="shared" si="3"/>
        <v>2.75</v>
      </c>
      <c r="X57" s="60">
        <v>430</v>
      </c>
      <c r="Y57" s="58">
        <f t="shared" si="4"/>
        <v>0.544090293682226</v>
      </c>
      <c r="Z57" s="82" t="s">
        <v>185</v>
      </c>
      <c r="AA57" s="82"/>
      <c r="AB57" s="77"/>
      <c r="AC57" s="76" t="s">
        <v>70</v>
      </c>
    </row>
    <row r="58" spans="1:29" s="2" customFormat="1" ht="90.75" customHeight="1">
      <c r="A58" s="30">
        <v>35</v>
      </c>
      <c r="B58" s="30" t="s">
        <v>186</v>
      </c>
      <c r="C58" s="32" t="s">
        <v>84</v>
      </c>
      <c r="D58" s="30" t="s">
        <v>170</v>
      </c>
      <c r="E58" s="33">
        <v>2018</v>
      </c>
      <c r="F58" s="33" t="s">
        <v>72</v>
      </c>
      <c r="G58" s="33">
        <v>2019</v>
      </c>
      <c r="H58" s="33" t="s">
        <v>175</v>
      </c>
      <c r="I58" s="30" t="s">
        <v>42</v>
      </c>
      <c r="J58" s="30" t="s">
        <v>42</v>
      </c>
      <c r="K58" s="30" t="s">
        <v>42</v>
      </c>
      <c r="L58" s="30" t="s">
        <v>43</v>
      </c>
      <c r="M58" s="30" t="s">
        <v>42</v>
      </c>
      <c r="N58" s="30" t="s">
        <v>43</v>
      </c>
      <c r="O58" s="30" t="s">
        <v>42</v>
      </c>
      <c r="P58" s="30" t="s">
        <v>43</v>
      </c>
      <c r="Q58" s="30" t="s">
        <v>43</v>
      </c>
      <c r="R58" s="30" t="s">
        <v>43</v>
      </c>
      <c r="S58" s="60">
        <v>35958</v>
      </c>
      <c r="T58" s="60">
        <v>15000</v>
      </c>
      <c r="U58" s="60">
        <v>350</v>
      </c>
      <c r="V58" s="60">
        <v>50</v>
      </c>
      <c r="W58" s="58">
        <f t="shared" si="3"/>
        <v>2.3333333333333335</v>
      </c>
      <c r="X58" s="60">
        <v>5015.4</v>
      </c>
      <c r="Y58" s="58">
        <f t="shared" si="4"/>
        <v>13.947939262472882</v>
      </c>
      <c r="Z58" s="82" t="s">
        <v>187</v>
      </c>
      <c r="AA58" s="82" t="s">
        <v>188</v>
      </c>
      <c r="AB58" s="77" t="s">
        <v>189</v>
      </c>
      <c r="AC58" s="76" t="s">
        <v>70</v>
      </c>
    </row>
    <row r="59" spans="1:29" s="2" customFormat="1" ht="60" customHeight="1">
      <c r="A59" s="30">
        <v>36</v>
      </c>
      <c r="B59" s="30" t="s">
        <v>190</v>
      </c>
      <c r="C59" s="32" t="s">
        <v>84</v>
      </c>
      <c r="D59" s="30" t="s">
        <v>170</v>
      </c>
      <c r="E59" s="33">
        <v>2018</v>
      </c>
      <c r="F59" s="33" t="s">
        <v>72</v>
      </c>
      <c r="G59" s="33">
        <v>2019</v>
      </c>
      <c r="H59" s="33" t="s">
        <v>48</v>
      </c>
      <c r="I59" s="30" t="s">
        <v>42</v>
      </c>
      <c r="J59" s="30" t="s">
        <v>42</v>
      </c>
      <c r="K59" s="30" t="s">
        <v>42</v>
      </c>
      <c r="L59" s="30" t="s">
        <v>43</v>
      </c>
      <c r="M59" s="30" t="s">
        <v>42</v>
      </c>
      <c r="N59" s="30" t="s">
        <v>43</v>
      </c>
      <c r="O59" s="30" t="s">
        <v>43</v>
      </c>
      <c r="P59" s="30" t="s">
        <v>43</v>
      </c>
      <c r="Q59" s="30" t="s">
        <v>43</v>
      </c>
      <c r="R59" s="30" t="s">
        <v>43</v>
      </c>
      <c r="S59" s="60">
        <v>22857</v>
      </c>
      <c r="T59" s="60">
        <v>9000</v>
      </c>
      <c r="U59" s="60">
        <v>350</v>
      </c>
      <c r="V59" s="60">
        <v>100</v>
      </c>
      <c r="W59" s="58">
        <f t="shared" si="3"/>
        <v>3.888888888888889</v>
      </c>
      <c r="X59" s="60">
        <v>2037</v>
      </c>
      <c r="Y59" s="58">
        <f t="shared" si="4"/>
        <v>8.911930699566872</v>
      </c>
      <c r="Z59" s="82" t="s">
        <v>191</v>
      </c>
      <c r="AA59" s="82" t="s">
        <v>192</v>
      </c>
      <c r="AB59" s="77" t="s">
        <v>189</v>
      </c>
      <c r="AC59" s="76" t="s">
        <v>70</v>
      </c>
    </row>
    <row r="60" spans="1:29" s="2" customFormat="1" ht="70.5" customHeight="1">
      <c r="A60" s="30">
        <v>37</v>
      </c>
      <c r="B60" s="30" t="s">
        <v>193</v>
      </c>
      <c r="C60" s="32" t="s">
        <v>84</v>
      </c>
      <c r="D60" s="30" t="s">
        <v>170</v>
      </c>
      <c r="E60" s="34">
        <v>2018</v>
      </c>
      <c r="F60" s="34" t="s">
        <v>111</v>
      </c>
      <c r="G60" s="34">
        <v>2020</v>
      </c>
      <c r="H60" s="34">
        <v>12</v>
      </c>
      <c r="I60" s="39" t="s">
        <v>42</v>
      </c>
      <c r="J60" s="39" t="s">
        <v>43</v>
      </c>
      <c r="K60" s="39" t="s">
        <v>43</v>
      </c>
      <c r="L60" s="39" t="s">
        <v>43</v>
      </c>
      <c r="M60" s="39" t="s">
        <v>43</v>
      </c>
      <c r="N60" s="39" t="s">
        <v>43</v>
      </c>
      <c r="O60" s="39" t="s">
        <v>43</v>
      </c>
      <c r="P60" s="39" t="s">
        <v>43</v>
      </c>
      <c r="Q60" s="39" t="s">
        <v>43</v>
      </c>
      <c r="R60" s="39" t="s">
        <v>43</v>
      </c>
      <c r="S60" s="57">
        <v>136934</v>
      </c>
      <c r="T60" s="57">
        <v>10000</v>
      </c>
      <c r="U60" s="60">
        <v>300</v>
      </c>
      <c r="V60" s="60">
        <v>20</v>
      </c>
      <c r="W60" s="58">
        <f t="shared" si="3"/>
        <v>3</v>
      </c>
      <c r="X60" s="60">
        <v>300</v>
      </c>
      <c r="Y60" s="58">
        <f t="shared" si="4"/>
        <v>0.21908364613609477</v>
      </c>
      <c r="Z60" s="82" t="s">
        <v>194</v>
      </c>
      <c r="AA60" s="82"/>
      <c r="AB60" s="77"/>
      <c r="AC60" s="76" t="s">
        <v>70</v>
      </c>
    </row>
    <row r="61" spans="1:29" s="2" customFormat="1" ht="81.75" customHeight="1">
      <c r="A61" s="30">
        <v>38</v>
      </c>
      <c r="B61" s="30" t="s">
        <v>195</v>
      </c>
      <c r="C61" s="30" t="s">
        <v>124</v>
      </c>
      <c r="D61" s="30" t="s">
        <v>196</v>
      </c>
      <c r="E61" s="33" t="s">
        <v>54</v>
      </c>
      <c r="F61" s="33" t="s">
        <v>53</v>
      </c>
      <c r="G61" s="33" t="s">
        <v>59</v>
      </c>
      <c r="H61" s="33" t="s">
        <v>41</v>
      </c>
      <c r="I61" s="30" t="s">
        <v>42</v>
      </c>
      <c r="J61" s="30" t="s">
        <v>42</v>
      </c>
      <c r="K61" s="30" t="s">
        <v>43</v>
      </c>
      <c r="L61" s="30" t="s">
        <v>43</v>
      </c>
      <c r="M61" s="30" t="s">
        <v>43</v>
      </c>
      <c r="N61" s="30" t="s">
        <v>43</v>
      </c>
      <c r="O61" s="30" t="s">
        <v>43</v>
      </c>
      <c r="P61" s="30" t="s">
        <v>43</v>
      </c>
      <c r="Q61" s="30" t="s">
        <v>43</v>
      </c>
      <c r="R61" s="30" t="s">
        <v>42</v>
      </c>
      <c r="S61" s="60">
        <v>20000</v>
      </c>
      <c r="T61" s="60">
        <v>6040</v>
      </c>
      <c r="U61" s="60">
        <v>19.5</v>
      </c>
      <c r="V61" s="60"/>
      <c r="W61" s="58">
        <f t="shared" si="3"/>
        <v>0.3228476821192053</v>
      </c>
      <c r="X61" s="60">
        <v>19.5</v>
      </c>
      <c r="Y61" s="58">
        <f t="shared" si="4"/>
        <v>0.09749999999999999</v>
      </c>
      <c r="Z61" s="82" t="s">
        <v>197</v>
      </c>
      <c r="AA61" s="82"/>
      <c r="AB61" s="77"/>
      <c r="AC61" s="76" t="s">
        <v>70</v>
      </c>
    </row>
    <row r="62" spans="1:29" s="5" customFormat="1" ht="75" customHeight="1">
      <c r="A62" s="30">
        <v>39</v>
      </c>
      <c r="B62" s="37" t="s">
        <v>198</v>
      </c>
      <c r="C62" s="30" t="s">
        <v>124</v>
      </c>
      <c r="D62" s="37" t="s">
        <v>170</v>
      </c>
      <c r="E62" s="35">
        <v>2018</v>
      </c>
      <c r="F62" s="35" t="s">
        <v>48</v>
      </c>
      <c r="G62" s="35">
        <v>2019</v>
      </c>
      <c r="H62" s="35" t="s">
        <v>72</v>
      </c>
      <c r="I62" s="41" t="s">
        <v>43</v>
      </c>
      <c r="J62" s="41" t="s">
        <v>42</v>
      </c>
      <c r="K62" s="41" t="s">
        <v>42</v>
      </c>
      <c r="L62" s="41" t="s">
        <v>43</v>
      </c>
      <c r="M62" s="41" t="s">
        <v>43</v>
      </c>
      <c r="N62" s="41" t="s">
        <v>43</v>
      </c>
      <c r="O62" s="41" t="s">
        <v>43</v>
      </c>
      <c r="P62" s="41" t="s">
        <v>42</v>
      </c>
      <c r="Q62" s="41" t="s">
        <v>43</v>
      </c>
      <c r="R62" s="41" t="s">
        <v>43</v>
      </c>
      <c r="S62" s="63">
        <v>19246</v>
      </c>
      <c r="T62" s="63">
        <v>11000</v>
      </c>
      <c r="U62" s="60">
        <v>33</v>
      </c>
      <c r="V62" s="60">
        <v>10</v>
      </c>
      <c r="W62" s="58">
        <f t="shared" si="3"/>
        <v>0.3</v>
      </c>
      <c r="X62" s="60">
        <v>33</v>
      </c>
      <c r="Y62" s="58">
        <f t="shared" si="4"/>
        <v>0.17146420035332016</v>
      </c>
      <c r="Z62" s="82" t="s">
        <v>199</v>
      </c>
      <c r="AA62" s="83"/>
      <c r="AB62" s="83"/>
      <c r="AC62" s="76" t="s">
        <v>70</v>
      </c>
    </row>
    <row r="63" spans="1:29" s="5" customFormat="1" ht="78.75" customHeight="1">
      <c r="A63" s="30">
        <v>40</v>
      </c>
      <c r="B63" s="30" t="s">
        <v>200</v>
      </c>
      <c r="C63" s="30" t="s">
        <v>124</v>
      </c>
      <c r="D63" s="30" t="s">
        <v>170</v>
      </c>
      <c r="E63" s="34" t="s">
        <v>54</v>
      </c>
      <c r="F63" s="34" t="s">
        <v>58</v>
      </c>
      <c r="G63" s="34">
        <v>2018</v>
      </c>
      <c r="H63" s="34">
        <v>12</v>
      </c>
      <c r="I63" s="40" t="s">
        <v>42</v>
      </c>
      <c r="J63" s="40" t="s">
        <v>43</v>
      </c>
      <c r="K63" s="40" t="s">
        <v>43</v>
      </c>
      <c r="L63" s="40" t="s">
        <v>43</v>
      </c>
      <c r="M63" s="40" t="s">
        <v>43</v>
      </c>
      <c r="N63" s="40" t="s">
        <v>43</v>
      </c>
      <c r="O63" s="40" t="s">
        <v>43</v>
      </c>
      <c r="P63" s="40" t="s">
        <v>43</v>
      </c>
      <c r="Q63" s="40" t="s">
        <v>43</v>
      </c>
      <c r="R63" s="40" t="s">
        <v>43</v>
      </c>
      <c r="S63" s="57">
        <v>14665</v>
      </c>
      <c r="T63" s="57">
        <v>7300</v>
      </c>
      <c r="U63" s="57">
        <v>22.9</v>
      </c>
      <c r="V63" s="57"/>
      <c r="W63" s="58">
        <f t="shared" si="3"/>
        <v>0.3136986301369863</v>
      </c>
      <c r="X63" s="57">
        <v>22.9</v>
      </c>
      <c r="Y63" s="58">
        <f t="shared" si="4"/>
        <v>0.1561541084214115</v>
      </c>
      <c r="Z63" s="76" t="s">
        <v>201</v>
      </c>
      <c r="AA63" s="76"/>
      <c r="AB63" s="76"/>
      <c r="AC63" s="76" t="s">
        <v>70</v>
      </c>
    </row>
    <row r="64" spans="1:29" s="3" customFormat="1" ht="30" customHeight="1">
      <c r="A64" s="26" t="s">
        <v>202</v>
      </c>
      <c r="B64" s="27"/>
      <c r="C64" s="27"/>
      <c r="D64" s="27"/>
      <c r="E64" s="27"/>
      <c r="F64" s="27"/>
      <c r="G64" s="27"/>
      <c r="H64" s="27"/>
      <c r="I64" s="27"/>
      <c r="J64" s="27"/>
      <c r="K64" s="27"/>
      <c r="L64" s="27"/>
      <c r="M64" s="27"/>
      <c r="N64" s="27"/>
      <c r="O64" s="27"/>
      <c r="P64" s="27"/>
      <c r="Q64" s="27"/>
      <c r="R64" s="53"/>
      <c r="S64" s="54">
        <f aca="true" t="shared" si="19" ref="S64:X64">SUM(S65,S70)</f>
        <v>247562</v>
      </c>
      <c r="T64" s="54">
        <f t="shared" si="19"/>
        <v>122316</v>
      </c>
      <c r="U64" s="54">
        <f t="shared" si="19"/>
        <v>30854.13</v>
      </c>
      <c r="V64" s="54">
        <f t="shared" si="19"/>
        <v>0</v>
      </c>
      <c r="W64" s="55">
        <f t="shared" si="3"/>
        <v>25.224933778083</v>
      </c>
      <c r="X64" s="54">
        <f t="shared" si="19"/>
        <v>67270.96</v>
      </c>
      <c r="Y64" s="55">
        <f t="shared" si="4"/>
        <v>27.173378789959692</v>
      </c>
      <c r="Z64" s="74"/>
      <c r="AA64" s="74"/>
      <c r="AB64" s="74"/>
      <c r="AC64" s="74"/>
    </row>
    <row r="65" spans="1:29" s="2" customFormat="1" ht="30" customHeight="1">
      <c r="A65" s="28" t="s">
        <v>35</v>
      </c>
      <c r="B65" s="29"/>
      <c r="C65" s="29"/>
      <c r="D65" s="29"/>
      <c r="E65" s="29"/>
      <c r="F65" s="29"/>
      <c r="G65" s="29"/>
      <c r="H65" s="29"/>
      <c r="I65" s="29"/>
      <c r="J65" s="29"/>
      <c r="K65" s="29"/>
      <c r="L65" s="29"/>
      <c r="M65" s="29"/>
      <c r="N65" s="29"/>
      <c r="O65" s="29"/>
      <c r="P65" s="29"/>
      <c r="Q65" s="29"/>
      <c r="R65" s="56"/>
      <c r="S65" s="57">
        <f aca="true" t="shared" si="20" ref="S65:X65">SUM(S66:S69)</f>
        <v>231121</v>
      </c>
      <c r="T65" s="57">
        <f t="shared" si="20"/>
        <v>115750</v>
      </c>
      <c r="U65" s="57">
        <f t="shared" si="20"/>
        <v>30854.13</v>
      </c>
      <c r="V65" s="57">
        <f t="shared" si="20"/>
        <v>0</v>
      </c>
      <c r="W65" s="58">
        <f t="shared" si="3"/>
        <v>26.655835853131748</v>
      </c>
      <c r="X65" s="57">
        <f t="shared" si="20"/>
        <v>67270.96</v>
      </c>
      <c r="Y65" s="58">
        <f t="shared" si="4"/>
        <v>29.10638150579134</v>
      </c>
      <c r="Z65" s="76"/>
      <c r="AA65" s="76"/>
      <c r="AB65" s="76"/>
      <c r="AC65" s="76"/>
    </row>
    <row r="66" spans="1:29" s="2" customFormat="1" ht="102.75" customHeight="1">
      <c r="A66" s="30">
        <v>41</v>
      </c>
      <c r="B66" s="30" t="s">
        <v>203</v>
      </c>
      <c r="C66" s="32" t="s">
        <v>84</v>
      </c>
      <c r="D66" s="30" t="s">
        <v>85</v>
      </c>
      <c r="E66" s="33">
        <v>2017</v>
      </c>
      <c r="F66" s="33" t="s">
        <v>72</v>
      </c>
      <c r="G66" s="33">
        <v>2018</v>
      </c>
      <c r="H66" s="33" t="s">
        <v>41</v>
      </c>
      <c r="I66" s="30" t="s">
        <v>42</v>
      </c>
      <c r="J66" s="30" t="s">
        <v>42</v>
      </c>
      <c r="K66" s="30" t="s">
        <v>42</v>
      </c>
      <c r="L66" s="30" t="s">
        <v>42</v>
      </c>
      <c r="M66" s="30" t="s">
        <v>43</v>
      </c>
      <c r="N66" s="30" t="s">
        <v>42</v>
      </c>
      <c r="O66" s="30" t="s">
        <v>43</v>
      </c>
      <c r="P66" s="30" t="s">
        <v>42</v>
      </c>
      <c r="Q66" s="30" t="s">
        <v>42</v>
      </c>
      <c r="R66" s="30" t="s">
        <v>43</v>
      </c>
      <c r="S66" s="60">
        <v>42590</v>
      </c>
      <c r="T66" s="60">
        <v>29100</v>
      </c>
      <c r="U66" s="60">
        <v>3407.97</v>
      </c>
      <c r="V66" s="60"/>
      <c r="W66" s="58">
        <f t="shared" si="3"/>
        <v>11.71123711340206</v>
      </c>
      <c r="X66" s="60">
        <v>8330.91</v>
      </c>
      <c r="Y66" s="58">
        <f t="shared" si="4"/>
        <v>19.560718478516083</v>
      </c>
      <c r="Z66" s="78" t="s">
        <v>204</v>
      </c>
      <c r="AA66" s="78" t="s">
        <v>87</v>
      </c>
      <c r="AB66" s="78" t="s">
        <v>205</v>
      </c>
      <c r="AC66" s="76"/>
    </row>
    <row r="67" spans="1:29" s="2" customFormat="1" ht="90.75" customHeight="1">
      <c r="A67" s="30">
        <v>42</v>
      </c>
      <c r="B67" s="31" t="s">
        <v>206</v>
      </c>
      <c r="C67" s="31" t="s">
        <v>84</v>
      </c>
      <c r="D67" s="32" t="s">
        <v>90</v>
      </c>
      <c r="E67" s="33">
        <v>2016</v>
      </c>
      <c r="F67" s="33" t="s">
        <v>65</v>
      </c>
      <c r="G67" s="33">
        <v>2018</v>
      </c>
      <c r="H67" s="33" t="s">
        <v>53</v>
      </c>
      <c r="I67" s="30" t="s">
        <v>42</v>
      </c>
      <c r="J67" s="30" t="s">
        <v>42</v>
      </c>
      <c r="K67" s="30" t="s">
        <v>42</v>
      </c>
      <c r="L67" s="30" t="s">
        <v>42</v>
      </c>
      <c r="M67" s="30" t="s">
        <v>42</v>
      </c>
      <c r="N67" s="30" t="s">
        <v>42</v>
      </c>
      <c r="O67" s="30" t="s">
        <v>43</v>
      </c>
      <c r="P67" s="30" t="s">
        <v>42</v>
      </c>
      <c r="Q67" s="30" t="s">
        <v>42</v>
      </c>
      <c r="R67" s="30" t="s">
        <v>42</v>
      </c>
      <c r="S67" s="59">
        <v>8832</v>
      </c>
      <c r="T67" s="60">
        <v>5430</v>
      </c>
      <c r="U67" s="60">
        <v>687</v>
      </c>
      <c r="V67" s="60"/>
      <c r="W67" s="58">
        <f t="shared" si="3"/>
        <v>12.651933701657459</v>
      </c>
      <c r="X67" s="60">
        <v>3681.35</v>
      </c>
      <c r="Y67" s="58">
        <f t="shared" si="4"/>
        <v>41.681951992753625</v>
      </c>
      <c r="Z67" s="78" t="s">
        <v>207</v>
      </c>
      <c r="AA67" s="76"/>
      <c r="AB67" s="76"/>
      <c r="AC67" s="76"/>
    </row>
    <row r="68" spans="1:29" s="2" customFormat="1" ht="108.75" customHeight="1">
      <c r="A68" s="30">
        <v>43</v>
      </c>
      <c r="B68" s="31" t="s">
        <v>208</v>
      </c>
      <c r="C68" s="31" t="s">
        <v>84</v>
      </c>
      <c r="D68" s="32" t="s">
        <v>114</v>
      </c>
      <c r="E68" s="33">
        <v>2016</v>
      </c>
      <c r="F68" s="33" t="s">
        <v>175</v>
      </c>
      <c r="G68" s="33">
        <v>2018</v>
      </c>
      <c r="H68" s="33" t="s">
        <v>53</v>
      </c>
      <c r="I68" s="30" t="s">
        <v>66</v>
      </c>
      <c r="J68" s="30" t="s">
        <v>42</v>
      </c>
      <c r="K68" s="30" t="s">
        <v>42</v>
      </c>
      <c r="L68" s="30" t="s">
        <v>42</v>
      </c>
      <c r="M68" s="30" t="s">
        <v>43</v>
      </c>
      <c r="N68" s="30" t="s">
        <v>42</v>
      </c>
      <c r="O68" s="30" t="s">
        <v>66</v>
      </c>
      <c r="P68" s="30" t="s">
        <v>42</v>
      </c>
      <c r="Q68" s="30" t="s">
        <v>42</v>
      </c>
      <c r="R68" s="30" t="s">
        <v>42</v>
      </c>
      <c r="S68" s="59">
        <v>81107</v>
      </c>
      <c r="T68" s="57">
        <v>30220</v>
      </c>
      <c r="U68" s="60"/>
      <c r="V68" s="60"/>
      <c r="W68" s="58">
        <f t="shared" si="3"/>
        <v>0</v>
      </c>
      <c r="X68" s="60">
        <v>28042.33</v>
      </c>
      <c r="Y68" s="58">
        <f t="shared" si="4"/>
        <v>34.574488021995634</v>
      </c>
      <c r="Z68" s="76" t="s">
        <v>209</v>
      </c>
      <c r="AA68" s="76"/>
      <c r="AB68" s="76"/>
      <c r="AC68" s="76"/>
    </row>
    <row r="69" spans="1:29" s="2" customFormat="1" ht="90" customHeight="1">
      <c r="A69" s="30">
        <v>44</v>
      </c>
      <c r="B69" s="31" t="s">
        <v>210</v>
      </c>
      <c r="C69" s="31" t="s">
        <v>84</v>
      </c>
      <c r="D69" s="32" t="s">
        <v>211</v>
      </c>
      <c r="E69" s="33">
        <v>2016</v>
      </c>
      <c r="F69" s="33" t="s">
        <v>175</v>
      </c>
      <c r="G69" s="33">
        <v>2018</v>
      </c>
      <c r="H69" s="33" t="s">
        <v>41</v>
      </c>
      <c r="I69" s="30" t="s">
        <v>66</v>
      </c>
      <c r="J69" s="30" t="s">
        <v>42</v>
      </c>
      <c r="K69" s="30" t="s">
        <v>42</v>
      </c>
      <c r="L69" s="30" t="s">
        <v>42</v>
      </c>
      <c r="M69" s="30" t="s">
        <v>43</v>
      </c>
      <c r="N69" s="30" t="s">
        <v>42</v>
      </c>
      <c r="O69" s="30" t="s">
        <v>66</v>
      </c>
      <c r="P69" s="30" t="s">
        <v>42</v>
      </c>
      <c r="Q69" s="30" t="s">
        <v>42</v>
      </c>
      <c r="R69" s="30" t="s">
        <v>42</v>
      </c>
      <c r="S69" s="59">
        <v>98592</v>
      </c>
      <c r="T69" s="57">
        <v>51000</v>
      </c>
      <c r="U69" s="60">
        <v>26759.16</v>
      </c>
      <c r="V69" s="60"/>
      <c r="W69" s="58">
        <f t="shared" si="3"/>
        <v>52.46894117647059</v>
      </c>
      <c r="X69" s="60">
        <v>27216.37</v>
      </c>
      <c r="Y69" s="58">
        <f t="shared" si="4"/>
        <v>27.605049091204155</v>
      </c>
      <c r="Z69" s="78" t="s">
        <v>212</v>
      </c>
      <c r="AA69" s="76"/>
      <c r="AB69" s="76"/>
      <c r="AC69" s="76"/>
    </row>
    <row r="70" spans="1:29" s="2" customFormat="1" ht="30" customHeight="1">
      <c r="A70" s="28" t="s">
        <v>143</v>
      </c>
      <c r="B70" s="29"/>
      <c r="C70" s="29"/>
      <c r="D70" s="29"/>
      <c r="E70" s="29"/>
      <c r="F70" s="29"/>
      <c r="G70" s="29"/>
      <c r="H70" s="29"/>
      <c r="I70" s="29"/>
      <c r="J70" s="29"/>
      <c r="K70" s="29"/>
      <c r="L70" s="29"/>
      <c r="M70" s="29"/>
      <c r="N70" s="29"/>
      <c r="O70" s="29"/>
      <c r="P70" s="29"/>
      <c r="Q70" s="29"/>
      <c r="R70" s="56"/>
      <c r="S70" s="57">
        <f>SUM(S71)</f>
        <v>16441</v>
      </c>
      <c r="T70" s="57">
        <f>SUM(T71)</f>
        <v>6566</v>
      </c>
      <c r="U70" s="57">
        <f>SUM(U71)</f>
        <v>0</v>
      </c>
      <c r="V70" s="57">
        <f>SUM(V71)</f>
        <v>0</v>
      </c>
      <c r="W70" s="58">
        <f t="shared" si="3"/>
        <v>0</v>
      </c>
      <c r="X70" s="57">
        <f>SUM(X71)</f>
        <v>0</v>
      </c>
      <c r="Y70" s="58">
        <f t="shared" si="4"/>
        <v>0</v>
      </c>
      <c r="Z70" s="76"/>
      <c r="AA70" s="76"/>
      <c r="AB70" s="76"/>
      <c r="AC70" s="76"/>
    </row>
    <row r="71" spans="1:29" s="5" customFormat="1" ht="79.5" customHeight="1">
      <c r="A71" s="30">
        <v>45</v>
      </c>
      <c r="B71" s="30" t="s">
        <v>213</v>
      </c>
      <c r="C71" s="30" t="s">
        <v>124</v>
      </c>
      <c r="D71" s="30" t="s">
        <v>214</v>
      </c>
      <c r="E71" s="34" t="s">
        <v>54</v>
      </c>
      <c r="F71" s="34" t="s">
        <v>162</v>
      </c>
      <c r="G71" s="34">
        <v>2018</v>
      </c>
      <c r="H71" s="34">
        <v>12</v>
      </c>
      <c r="I71" s="40" t="s">
        <v>42</v>
      </c>
      <c r="J71" s="40" t="s">
        <v>42</v>
      </c>
      <c r="K71" s="84" t="s">
        <v>215</v>
      </c>
      <c r="L71" s="40" t="s">
        <v>42</v>
      </c>
      <c r="M71" s="40" t="s">
        <v>43</v>
      </c>
      <c r="N71" s="40" t="s">
        <v>43</v>
      </c>
      <c r="O71" s="40" t="s">
        <v>43</v>
      </c>
      <c r="P71" s="40" t="s">
        <v>43</v>
      </c>
      <c r="Q71" s="40" t="s">
        <v>43</v>
      </c>
      <c r="R71" s="40" t="s">
        <v>43</v>
      </c>
      <c r="S71" s="57">
        <v>16441</v>
      </c>
      <c r="T71" s="60">
        <v>6566</v>
      </c>
      <c r="U71" s="60"/>
      <c r="V71" s="60"/>
      <c r="W71" s="58">
        <f t="shared" si="3"/>
        <v>0</v>
      </c>
      <c r="X71" s="60"/>
      <c r="Y71" s="58">
        <f t="shared" si="4"/>
        <v>0</v>
      </c>
      <c r="Z71" s="77" t="s">
        <v>216</v>
      </c>
      <c r="AA71" s="77" t="s">
        <v>217</v>
      </c>
      <c r="AB71" s="77" t="s">
        <v>218</v>
      </c>
      <c r="AC71" s="77" t="s">
        <v>70</v>
      </c>
    </row>
    <row r="72" spans="1:29" s="3" customFormat="1" ht="30" customHeight="1">
      <c r="A72" s="26" t="s">
        <v>219</v>
      </c>
      <c r="B72" s="27"/>
      <c r="C72" s="27"/>
      <c r="D72" s="27"/>
      <c r="E72" s="27"/>
      <c r="F72" s="27"/>
      <c r="G72" s="27"/>
      <c r="H72" s="27"/>
      <c r="I72" s="27"/>
      <c r="J72" s="27"/>
      <c r="K72" s="27"/>
      <c r="L72" s="27"/>
      <c r="M72" s="27"/>
      <c r="N72" s="27"/>
      <c r="O72" s="27"/>
      <c r="P72" s="27"/>
      <c r="Q72" s="27"/>
      <c r="R72" s="53"/>
      <c r="S72" s="54">
        <f aca="true" t="shared" si="21" ref="S72:X72">SUM(S73:S74)</f>
        <v>19858</v>
      </c>
      <c r="T72" s="54">
        <f t="shared" si="21"/>
        <v>11585</v>
      </c>
      <c r="U72" s="54">
        <f t="shared" si="21"/>
        <v>70.372786</v>
      </c>
      <c r="V72" s="54">
        <f t="shared" si="21"/>
        <v>0</v>
      </c>
      <c r="W72" s="55">
        <f t="shared" si="3"/>
        <v>0.6074474406560207</v>
      </c>
      <c r="X72" s="54">
        <f t="shared" si="21"/>
        <v>329.377826</v>
      </c>
      <c r="Y72" s="55">
        <f t="shared" si="4"/>
        <v>1.6586656561587272</v>
      </c>
      <c r="Z72" s="74"/>
      <c r="AA72" s="74"/>
      <c r="AB72" s="74"/>
      <c r="AC72" s="74"/>
    </row>
    <row r="73" spans="1:29" s="6" customFormat="1" ht="51.75" customHeight="1">
      <c r="A73" s="30">
        <v>46</v>
      </c>
      <c r="B73" s="30" t="s">
        <v>220</v>
      </c>
      <c r="C73" s="30" t="s">
        <v>120</v>
      </c>
      <c r="D73" s="30" t="s">
        <v>221</v>
      </c>
      <c r="E73" s="33" t="s">
        <v>54</v>
      </c>
      <c r="F73" s="34" t="s">
        <v>162</v>
      </c>
      <c r="G73" s="33">
        <v>2019</v>
      </c>
      <c r="H73" s="34" t="s">
        <v>115</v>
      </c>
      <c r="I73" s="40" t="s">
        <v>42</v>
      </c>
      <c r="J73" s="40" t="s">
        <v>42</v>
      </c>
      <c r="K73" s="40" t="s">
        <v>43</v>
      </c>
      <c r="L73" s="40" t="s">
        <v>42</v>
      </c>
      <c r="M73" s="40" t="s">
        <v>42</v>
      </c>
      <c r="N73" s="40" t="s">
        <v>42</v>
      </c>
      <c r="O73" s="40" t="s">
        <v>42</v>
      </c>
      <c r="P73" s="40" t="s">
        <v>42</v>
      </c>
      <c r="Q73" s="40" t="s">
        <v>43</v>
      </c>
      <c r="R73" s="40" t="s">
        <v>43</v>
      </c>
      <c r="S73" s="57">
        <v>13558</v>
      </c>
      <c r="T73" s="57">
        <v>7390</v>
      </c>
      <c r="U73" s="57">
        <v>70.372786</v>
      </c>
      <c r="V73" s="57"/>
      <c r="W73" s="58">
        <f t="shared" si="3"/>
        <v>0.9522704465493911</v>
      </c>
      <c r="X73" s="57">
        <v>329.377826</v>
      </c>
      <c r="Y73" s="58">
        <f t="shared" si="4"/>
        <v>2.429398333087476</v>
      </c>
      <c r="Z73" s="77" t="s">
        <v>222</v>
      </c>
      <c r="AA73" s="76" t="s">
        <v>223</v>
      </c>
      <c r="AB73" s="77" t="s">
        <v>224</v>
      </c>
      <c r="AC73" s="77" t="s">
        <v>70</v>
      </c>
    </row>
    <row r="74" spans="1:29" s="2" customFormat="1" ht="129" customHeight="1">
      <c r="A74" s="30">
        <v>47</v>
      </c>
      <c r="B74" s="30" t="s">
        <v>225</v>
      </c>
      <c r="C74" s="32" t="s">
        <v>84</v>
      </c>
      <c r="D74" s="30" t="s">
        <v>221</v>
      </c>
      <c r="E74" s="34" t="s">
        <v>54</v>
      </c>
      <c r="F74" s="34" t="s">
        <v>65</v>
      </c>
      <c r="G74" s="34" t="s">
        <v>59</v>
      </c>
      <c r="H74" s="34" t="s">
        <v>162</v>
      </c>
      <c r="I74" s="40" t="s">
        <v>42</v>
      </c>
      <c r="J74" s="40" t="s">
        <v>43</v>
      </c>
      <c r="K74" s="40" t="s">
        <v>43</v>
      </c>
      <c r="L74" s="40" t="s">
        <v>43</v>
      </c>
      <c r="M74" s="40" t="s">
        <v>43</v>
      </c>
      <c r="N74" s="40" t="s">
        <v>43</v>
      </c>
      <c r="O74" s="40" t="s">
        <v>43</v>
      </c>
      <c r="P74" s="40" t="s">
        <v>43</v>
      </c>
      <c r="Q74" s="40" t="s">
        <v>43</v>
      </c>
      <c r="R74" s="40" t="s">
        <v>43</v>
      </c>
      <c r="S74" s="57">
        <v>6300</v>
      </c>
      <c r="T74" s="57">
        <v>4195</v>
      </c>
      <c r="U74" s="57"/>
      <c r="V74" s="57"/>
      <c r="W74" s="58">
        <f aca="true" t="shared" si="22" ref="W74:W137">U74/T74*100</f>
        <v>0</v>
      </c>
      <c r="X74" s="57"/>
      <c r="Y74" s="58">
        <f aca="true" t="shared" si="23" ref="Y74:Y137">X74/S74*100</f>
        <v>0</v>
      </c>
      <c r="Z74" s="77" t="s">
        <v>226</v>
      </c>
      <c r="AA74" s="76" t="s">
        <v>223</v>
      </c>
      <c r="AB74" s="77" t="s">
        <v>224</v>
      </c>
      <c r="AC74" s="77" t="s">
        <v>70</v>
      </c>
    </row>
    <row r="75" spans="1:29" s="3" customFormat="1" ht="30" customHeight="1">
      <c r="A75" s="26" t="s">
        <v>227</v>
      </c>
      <c r="B75" s="27"/>
      <c r="C75" s="27"/>
      <c r="D75" s="27"/>
      <c r="E75" s="27"/>
      <c r="F75" s="27"/>
      <c r="G75" s="27"/>
      <c r="H75" s="27"/>
      <c r="I75" s="27"/>
      <c r="J75" s="27"/>
      <c r="K75" s="27"/>
      <c r="L75" s="27"/>
      <c r="M75" s="27"/>
      <c r="N75" s="27"/>
      <c r="O75" s="27"/>
      <c r="P75" s="27"/>
      <c r="Q75" s="27"/>
      <c r="R75" s="53"/>
      <c r="S75" s="54">
        <f aca="true" t="shared" si="24" ref="S75:X75">SUM(S76)</f>
        <v>8475</v>
      </c>
      <c r="T75" s="54">
        <f t="shared" si="24"/>
        <v>4000</v>
      </c>
      <c r="U75" s="54">
        <f t="shared" si="24"/>
        <v>0</v>
      </c>
      <c r="V75" s="54">
        <f t="shared" si="24"/>
        <v>0</v>
      </c>
      <c r="W75" s="55">
        <f t="shared" si="22"/>
        <v>0</v>
      </c>
      <c r="X75" s="54">
        <f t="shared" si="24"/>
        <v>0</v>
      </c>
      <c r="Y75" s="55">
        <f t="shared" si="23"/>
        <v>0</v>
      </c>
      <c r="Z75" s="74"/>
      <c r="AA75" s="74"/>
      <c r="AB75" s="74"/>
      <c r="AC75" s="74"/>
    </row>
    <row r="76" spans="1:29" s="2" customFormat="1" ht="54.75" customHeight="1">
      <c r="A76" s="30">
        <v>48</v>
      </c>
      <c r="B76" s="30" t="s">
        <v>228</v>
      </c>
      <c r="C76" s="30" t="s">
        <v>120</v>
      </c>
      <c r="D76" s="30" t="s">
        <v>229</v>
      </c>
      <c r="E76" s="33" t="s">
        <v>54</v>
      </c>
      <c r="F76" s="34" t="s">
        <v>162</v>
      </c>
      <c r="G76" s="34">
        <v>2019</v>
      </c>
      <c r="H76" s="34">
        <v>12</v>
      </c>
      <c r="I76" s="40" t="s">
        <v>42</v>
      </c>
      <c r="J76" s="40" t="s">
        <v>42</v>
      </c>
      <c r="K76" s="40" t="s">
        <v>43</v>
      </c>
      <c r="L76" s="40" t="s">
        <v>42</v>
      </c>
      <c r="M76" s="40" t="s">
        <v>43</v>
      </c>
      <c r="N76" s="40" t="s">
        <v>43</v>
      </c>
      <c r="O76" s="40" t="s">
        <v>43</v>
      </c>
      <c r="P76" s="40" t="s">
        <v>42</v>
      </c>
      <c r="Q76" s="40" t="s">
        <v>43</v>
      </c>
      <c r="R76" s="40" t="s">
        <v>43</v>
      </c>
      <c r="S76" s="57">
        <v>8475</v>
      </c>
      <c r="T76" s="57">
        <v>4000</v>
      </c>
      <c r="U76" s="57"/>
      <c r="V76" s="57"/>
      <c r="W76" s="58">
        <f t="shared" si="22"/>
        <v>0</v>
      </c>
      <c r="X76" s="57"/>
      <c r="Y76" s="58">
        <f t="shared" si="23"/>
        <v>0</v>
      </c>
      <c r="Z76" s="76" t="s">
        <v>230</v>
      </c>
      <c r="AA76" s="76"/>
      <c r="AB76" s="76"/>
      <c r="AC76" s="77" t="s">
        <v>70</v>
      </c>
    </row>
    <row r="77" spans="1:29" s="3" customFormat="1" ht="30" customHeight="1">
      <c r="A77" s="26" t="s">
        <v>231</v>
      </c>
      <c r="B77" s="27"/>
      <c r="C77" s="27"/>
      <c r="D77" s="27"/>
      <c r="E77" s="27"/>
      <c r="F77" s="27"/>
      <c r="G77" s="27"/>
      <c r="H77" s="27"/>
      <c r="I77" s="27"/>
      <c r="J77" s="27"/>
      <c r="K77" s="27"/>
      <c r="L77" s="27"/>
      <c r="M77" s="27"/>
      <c r="N77" s="27"/>
      <c r="O77" s="27"/>
      <c r="P77" s="27"/>
      <c r="Q77" s="27"/>
      <c r="R77" s="53"/>
      <c r="S77" s="54">
        <f aca="true" t="shared" si="25" ref="S77:X77">SUM(S78)</f>
        <v>7170</v>
      </c>
      <c r="T77" s="54">
        <f t="shared" si="25"/>
        <v>2258.01</v>
      </c>
      <c r="U77" s="54">
        <f t="shared" si="25"/>
        <v>670</v>
      </c>
      <c r="V77" s="54">
        <f t="shared" si="25"/>
        <v>450</v>
      </c>
      <c r="W77" s="55">
        <f t="shared" si="22"/>
        <v>29.67214494178502</v>
      </c>
      <c r="X77" s="54">
        <f t="shared" si="25"/>
        <v>1747.7</v>
      </c>
      <c r="Y77" s="55">
        <f t="shared" si="23"/>
        <v>24.375174337517436</v>
      </c>
      <c r="Z77" s="74"/>
      <c r="AA77" s="74"/>
      <c r="AB77" s="74"/>
      <c r="AC77" s="74"/>
    </row>
    <row r="78" spans="1:29" s="6" customFormat="1" ht="114.75" customHeight="1">
      <c r="A78" s="30">
        <v>49</v>
      </c>
      <c r="B78" s="30" t="s">
        <v>232</v>
      </c>
      <c r="C78" s="30" t="s">
        <v>120</v>
      </c>
      <c r="D78" s="30" t="s">
        <v>233</v>
      </c>
      <c r="E78" s="33">
        <v>2017</v>
      </c>
      <c r="F78" s="34" t="s">
        <v>40</v>
      </c>
      <c r="G78" s="33">
        <v>2018</v>
      </c>
      <c r="H78" s="34" t="s">
        <v>175</v>
      </c>
      <c r="I78" s="40" t="s">
        <v>42</v>
      </c>
      <c r="J78" s="40" t="s">
        <v>42</v>
      </c>
      <c r="K78" s="40" t="s">
        <v>42</v>
      </c>
      <c r="L78" s="40" t="s">
        <v>42</v>
      </c>
      <c r="M78" s="40" t="s">
        <v>42</v>
      </c>
      <c r="N78" s="40" t="s">
        <v>42</v>
      </c>
      <c r="O78" s="40" t="s">
        <v>42</v>
      </c>
      <c r="P78" s="40" t="s">
        <v>42</v>
      </c>
      <c r="Q78" s="40" t="s">
        <v>42</v>
      </c>
      <c r="R78" s="40" t="s">
        <v>42</v>
      </c>
      <c r="S78" s="57">
        <v>7170</v>
      </c>
      <c r="T78" s="57">
        <v>2258.01</v>
      </c>
      <c r="U78" s="60">
        <v>670</v>
      </c>
      <c r="V78" s="60">
        <v>450</v>
      </c>
      <c r="W78" s="58">
        <f t="shared" si="22"/>
        <v>29.67214494178502</v>
      </c>
      <c r="X78" s="60">
        <v>1747.7</v>
      </c>
      <c r="Y78" s="58">
        <f t="shared" si="23"/>
        <v>24.375174337517436</v>
      </c>
      <c r="Z78" s="77" t="s">
        <v>234</v>
      </c>
      <c r="AA78" s="76"/>
      <c r="AB78" s="76"/>
      <c r="AC78" s="76"/>
    </row>
    <row r="79" spans="1:29" s="3" customFormat="1" ht="30" customHeight="1">
      <c r="A79" s="26" t="s">
        <v>235</v>
      </c>
      <c r="B79" s="27"/>
      <c r="C79" s="27"/>
      <c r="D79" s="27"/>
      <c r="E79" s="27"/>
      <c r="F79" s="27"/>
      <c r="G79" s="27"/>
      <c r="H79" s="27"/>
      <c r="I79" s="27"/>
      <c r="J79" s="27"/>
      <c r="K79" s="27"/>
      <c r="L79" s="27"/>
      <c r="M79" s="27"/>
      <c r="N79" s="27"/>
      <c r="O79" s="27"/>
      <c r="P79" s="27"/>
      <c r="Q79" s="27"/>
      <c r="R79" s="53"/>
      <c r="S79" s="54">
        <f aca="true" t="shared" si="26" ref="S79:X79">SUM(S80)</f>
        <v>21700</v>
      </c>
      <c r="T79" s="54">
        <f t="shared" si="26"/>
        <v>4000</v>
      </c>
      <c r="U79" s="54">
        <f t="shared" si="26"/>
        <v>1049.689</v>
      </c>
      <c r="V79" s="54">
        <f t="shared" si="26"/>
        <v>0</v>
      </c>
      <c r="W79" s="55">
        <f t="shared" si="22"/>
        <v>26.242225</v>
      </c>
      <c r="X79" s="54">
        <f t="shared" si="26"/>
        <v>1568.824989</v>
      </c>
      <c r="Y79" s="55">
        <f t="shared" si="23"/>
        <v>7.229608244239631</v>
      </c>
      <c r="Z79" s="74"/>
      <c r="AA79" s="74"/>
      <c r="AB79" s="74"/>
      <c r="AC79" s="74"/>
    </row>
    <row r="80" spans="1:29" s="2" customFormat="1" ht="225" customHeight="1">
      <c r="A80" s="30">
        <v>50</v>
      </c>
      <c r="B80" s="30" t="s">
        <v>236</v>
      </c>
      <c r="C80" s="30" t="s">
        <v>84</v>
      </c>
      <c r="D80" s="30" t="s">
        <v>237</v>
      </c>
      <c r="E80" s="33">
        <v>2017</v>
      </c>
      <c r="F80" s="33" t="s">
        <v>149</v>
      </c>
      <c r="G80" s="33">
        <v>2019</v>
      </c>
      <c r="H80" s="33">
        <v>12</v>
      </c>
      <c r="I80" s="40" t="s">
        <v>42</v>
      </c>
      <c r="J80" s="40" t="s">
        <v>42</v>
      </c>
      <c r="K80" s="40" t="s">
        <v>43</v>
      </c>
      <c r="L80" s="40" t="s">
        <v>42</v>
      </c>
      <c r="M80" s="40" t="s">
        <v>42</v>
      </c>
      <c r="N80" s="40" t="s">
        <v>42</v>
      </c>
      <c r="O80" s="40" t="s">
        <v>42</v>
      </c>
      <c r="P80" s="40" t="s">
        <v>42</v>
      </c>
      <c r="Q80" s="40" t="s">
        <v>43</v>
      </c>
      <c r="R80" s="40" t="s">
        <v>43</v>
      </c>
      <c r="S80" s="57">
        <v>21700</v>
      </c>
      <c r="T80" s="57">
        <v>4000</v>
      </c>
      <c r="U80" s="60">
        <v>1049.689</v>
      </c>
      <c r="V80" s="60"/>
      <c r="W80" s="58">
        <f t="shared" si="22"/>
        <v>26.242225</v>
      </c>
      <c r="X80" s="60">
        <v>1568.824989</v>
      </c>
      <c r="Y80" s="58">
        <f t="shared" si="23"/>
        <v>7.229608244239631</v>
      </c>
      <c r="Z80" s="90" t="s">
        <v>238</v>
      </c>
      <c r="AA80" s="90" t="s">
        <v>239</v>
      </c>
      <c r="AB80" s="90" t="s">
        <v>240</v>
      </c>
      <c r="AC80" s="76"/>
    </row>
    <row r="81" spans="1:29" s="3" customFormat="1" ht="30" customHeight="1">
      <c r="A81" s="26" t="s">
        <v>241</v>
      </c>
      <c r="B81" s="27"/>
      <c r="C81" s="27"/>
      <c r="D81" s="27"/>
      <c r="E81" s="27"/>
      <c r="F81" s="27"/>
      <c r="G81" s="27"/>
      <c r="H81" s="27"/>
      <c r="I81" s="27"/>
      <c r="J81" s="27"/>
      <c r="K81" s="27"/>
      <c r="L81" s="27"/>
      <c r="M81" s="27"/>
      <c r="N81" s="27"/>
      <c r="O81" s="27"/>
      <c r="P81" s="27"/>
      <c r="Q81" s="27"/>
      <c r="R81" s="53"/>
      <c r="S81" s="54">
        <f aca="true" t="shared" si="27" ref="S81:X81">SUM(S82,S85)</f>
        <v>52604.76</v>
      </c>
      <c r="T81" s="54">
        <f t="shared" si="27"/>
        <v>17333.5</v>
      </c>
      <c r="U81" s="54">
        <f t="shared" si="27"/>
        <v>478</v>
      </c>
      <c r="V81" s="54">
        <f t="shared" si="27"/>
        <v>0</v>
      </c>
      <c r="W81" s="55">
        <f t="shared" si="22"/>
        <v>2.75766579167508</v>
      </c>
      <c r="X81" s="54">
        <f t="shared" si="27"/>
        <v>8317</v>
      </c>
      <c r="Y81" s="55">
        <f t="shared" si="23"/>
        <v>15.810356325169053</v>
      </c>
      <c r="Z81" s="74"/>
      <c r="AA81" s="74"/>
      <c r="AB81" s="74"/>
      <c r="AC81" s="74"/>
    </row>
    <row r="82" spans="1:29" s="2" customFormat="1" ht="30" customHeight="1">
      <c r="A82" s="28" t="s">
        <v>242</v>
      </c>
      <c r="B82" s="29"/>
      <c r="C82" s="29"/>
      <c r="D82" s="29"/>
      <c r="E82" s="29"/>
      <c r="F82" s="29"/>
      <c r="G82" s="29"/>
      <c r="H82" s="29"/>
      <c r="I82" s="29"/>
      <c r="J82" s="29"/>
      <c r="K82" s="29"/>
      <c r="L82" s="29"/>
      <c r="M82" s="29"/>
      <c r="N82" s="29"/>
      <c r="O82" s="29"/>
      <c r="P82" s="29"/>
      <c r="Q82" s="29"/>
      <c r="R82" s="56"/>
      <c r="S82" s="57">
        <f aca="true" t="shared" si="28" ref="S82:X82">SUM(S83:S84)</f>
        <v>20667.510000000002</v>
      </c>
      <c r="T82" s="57">
        <f t="shared" si="28"/>
        <v>6573</v>
      </c>
      <c r="U82" s="57">
        <f t="shared" si="28"/>
        <v>350</v>
      </c>
      <c r="V82" s="57">
        <f t="shared" si="28"/>
        <v>0</v>
      </c>
      <c r="W82" s="58">
        <f t="shared" si="22"/>
        <v>5.324813631522897</v>
      </c>
      <c r="X82" s="57">
        <f t="shared" si="28"/>
        <v>7960</v>
      </c>
      <c r="Y82" s="58">
        <f t="shared" si="23"/>
        <v>38.51455738983554</v>
      </c>
      <c r="Z82" s="76"/>
      <c r="AA82" s="76"/>
      <c r="AB82" s="76"/>
      <c r="AC82" s="76"/>
    </row>
    <row r="83" spans="1:29" s="6" customFormat="1" ht="54" customHeight="1">
      <c r="A83" s="30">
        <v>51</v>
      </c>
      <c r="B83" s="30" t="s">
        <v>243</v>
      </c>
      <c r="C83" s="30" t="s">
        <v>120</v>
      </c>
      <c r="D83" s="30" t="s">
        <v>244</v>
      </c>
      <c r="E83" s="33">
        <v>2017</v>
      </c>
      <c r="F83" s="34">
        <v>12</v>
      </c>
      <c r="G83" s="33">
        <v>2018</v>
      </c>
      <c r="H83" s="34">
        <v>12</v>
      </c>
      <c r="I83" s="40" t="s">
        <v>42</v>
      </c>
      <c r="J83" s="40" t="s">
        <v>42</v>
      </c>
      <c r="K83" s="40" t="s">
        <v>66</v>
      </c>
      <c r="L83" s="40" t="s">
        <v>42</v>
      </c>
      <c r="M83" s="40" t="s">
        <v>42</v>
      </c>
      <c r="N83" s="40" t="s">
        <v>42</v>
      </c>
      <c r="O83" s="40" t="s">
        <v>42</v>
      </c>
      <c r="P83" s="40" t="s">
        <v>42</v>
      </c>
      <c r="Q83" s="40" t="s">
        <v>42</v>
      </c>
      <c r="R83" s="40" t="s">
        <v>42</v>
      </c>
      <c r="S83" s="57">
        <v>14744.08</v>
      </c>
      <c r="T83" s="57">
        <v>4500</v>
      </c>
      <c r="U83" s="57"/>
      <c r="V83" s="57"/>
      <c r="W83" s="58">
        <f t="shared" si="22"/>
        <v>0</v>
      </c>
      <c r="X83" s="60">
        <v>7418</v>
      </c>
      <c r="Y83" s="58">
        <f t="shared" si="23"/>
        <v>50.311718330340035</v>
      </c>
      <c r="Z83" s="77" t="s">
        <v>245</v>
      </c>
      <c r="AA83" s="77"/>
      <c r="AB83" s="77"/>
      <c r="AC83" s="76"/>
    </row>
    <row r="84" spans="1:29" s="5" customFormat="1" ht="57.75" customHeight="1">
      <c r="A84" s="30">
        <v>52</v>
      </c>
      <c r="B84" s="30" t="s">
        <v>246</v>
      </c>
      <c r="C84" s="30" t="s">
        <v>124</v>
      </c>
      <c r="D84" s="30" t="s">
        <v>244</v>
      </c>
      <c r="E84" s="34" t="s">
        <v>39</v>
      </c>
      <c r="F84" s="34" t="s">
        <v>41</v>
      </c>
      <c r="G84" s="34">
        <v>2018</v>
      </c>
      <c r="H84" s="34">
        <v>12</v>
      </c>
      <c r="I84" s="40" t="s">
        <v>42</v>
      </c>
      <c r="J84" s="40" t="s">
        <v>42</v>
      </c>
      <c r="K84" s="40" t="s">
        <v>66</v>
      </c>
      <c r="L84" s="40" t="s">
        <v>42</v>
      </c>
      <c r="M84" s="40" t="s">
        <v>42</v>
      </c>
      <c r="N84" s="40" t="s">
        <v>42</v>
      </c>
      <c r="O84" s="40" t="s">
        <v>66</v>
      </c>
      <c r="P84" s="40" t="s">
        <v>42</v>
      </c>
      <c r="Q84" s="40" t="s">
        <v>43</v>
      </c>
      <c r="R84" s="40" t="s">
        <v>43</v>
      </c>
      <c r="S84" s="57">
        <v>5923.43</v>
      </c>
      <c r="T84" s="60">
        <v>2073</v>
      </c>
      <c r="U84" s="60">
        <v>350</v>
      </c>
      <c r="V84" s="60"/>
      <c r="W84" s="58">
        <f t="shared" si="22"/>
        <v>16.88374336710082</v>
      </c>
      <c r="X84" s="60">
        <v>542</v>
      </c>
      <c r="Y84" s="58">
        <f t="shared" si="23"/>
        <v>9.150103909390337</v>
      </c>
      <c r="Z84" s="77" t="s">
        <v>247</v>
      </c>
      <c r="AA84" s="77" t="s">
        <v>248</v>
      </c>
      <c r="AB84" s="76" t="s">
        <v>249</v>
      </c>
      <c r="AC84" s="76"/>
    </row>
    <row r="85" spans="1:29" s="2" customFormat="1" ht="30" customHeight="1">
      <c r="A85" s="28" t="s">
        <v>250</v>
      </c>
      <c r="B85" s="29"/>
      <c r="C85" s="29"/>
      <c r="D85" s="29"/>
      <c r="E85" s="29"/>
      <c r="F85" s="29"/>
      <c r="G85" s="29"/>
      <c r="H85" s="29"/>
      <c r="I85" s="29"/>
      <c r="J85" s="29"/>
      <c r="K85" s="29"/>
      <c r="L85" s="29"/>
      <c r="M85" s="29"/>
      <c r="N85" s="29"/>
      <c r="O85" s="29"/>
      <c r="P85" s="29"/>
      <c r="Q85" s="29"/>
      <c r="R85" s="56"/>
      <c r="S85" s="57">
        <f aca="true" t="shared" si="29" ref="S85:X85">SUM(S86:S87)</f>
        <v>31937.25</v>
      </c>
      <c r="T85" s="57">
        <f t="shared" si="29"/>
        <v>10760.5</v>
      </c>
      <c r="U85" s="57">
        <f t="shared" si="29"/>
        <v>128</v>
      </c>
      <c r="V85" s="57">
        <f t="shared" si="29"/>
        <v>0</v>
      </c>
      <c r="W85" s="58">
        <f t="shared" si="22"/>
        <v>1.189535802239673</v>
      </c>
      <c r="X85" s="57">
        <f t="shared" si="29"/>
        <v>357</v>
      </c>
      <c r="Y85" s="58">
        <f t="shared" si="23"/>
        <v>1.1178169692130662</v>
      </c>
      <c r="Z85" s="76"/>
      <c r="AA85" s="76"/>
      <c r="AB85" s="76"/>
      <c r="AC85" s="76"/>
    </row>
    <row r="86" spans="1:29" s="2" customFormat="1" ht="109.5" customHeight="1">
      <c r="A86" s="30">
        <v>53</v>
      </c>
      <c r="B86" s="30" t="s">
        <v>251</v>
      </c>
      <c r="C86" s="32" t="s">
        <v>84</v>
      </c>
      <c r="D86" s="30" t="s">
        <v>244</v>
      </c>
      <c r="E86" s="34">
        <v>2018</v>
      </c>
      <c r="F86" s="34" t="s">
        <v>65</v>
      </c>
      <c r="G86" s="34">
        <v>2019</v>
      </c>
      <c r="H86" s="34">
        <v>12</v>
      </c>
      <c r="I86" s="40" t="s">
        <v>42</v>
      </c>
      <c r="J86" s="40" t="s">
        <v>66</v>
      </c>
      <c r="K86" s="40" t="s">
        <v>66</v>
      </c>
      <c r="L86" s="40" t="s">
        <v>42</v>
      </c>
      <c r="M86" s="40" t="s">
        <v>43</v>
      </c>
      <c r="N86" s="40" t="s">
        <v>43</v>
      </c>
      <c r="O86" s="40" t="s">
        <v>43</v>
      </c>
      <c r="P86" s="40" t="s">
        <v>43</v>
      </c>
      <c r="Q86" s="40" t="s">
        <v>43</v>
      </c>
      <c r="R86" s="40" t="s">
        <v>42</v>
      </c>
      <c r="S86" s="60">
        <v>25697.03</v>
      </c>
      <c r="T86" s="60">
        <v>8883.5</v>
      </c>
      <c r="U86" s="60"/>
      <c r="V86" s="60"/>
      <c r="W86" s="58">
        <f t="shared" si="22"/>
        <v>0</v>
      </c>
      <c r="X86" s="60"/>
      <c r="Y86" s="58">
        <f t="shared" si="23"/>
        <v>0</v>
      </c>
      <c r="Z86" s="77" t="s">
        <v>252</v>
      </c>
      <c r="AA86" s="77" t="s">
        <v>253</v>
      </c>
      <c r="AB86" s="77" t="s">
        <v>254</v>
      </c>
      <c r="AC86" s="76" t="s">
        <v>70</v>
      </c>
    </row>
    <row r="87" spans="1:29" s="5" customFormat="1" ht="57" customHeight="1">
      <c r="A87" s="30">
        <v>54</v>
      </c>
      <c r="B87" s="30" t="s">
        <v>255</v>
      </c>
      <c r="C87" s="30" t="s">
        <v>124</v>
      </c>
      <c r="D87" s="30" t="s">
        <v>244</v>
      </c>
      <c r="E87" s="34">
        <v>2018</v>
      </c>
      <c r="F87" s="34" t="s">
        <v>58</v>
      </c>
      <c r="G87" s="34">
        <v>2018</v>
      </c>
      <c r="H87" s="34">
        <v>12</v>
      </c>
      <c r="I87" s="40" t="s">
        <v>42</v>
      </c>
      <c r="J87" s="40" t="s">
        <v>42</v>
      </c>
      <c r="K87" s="40" t="s">
        <v>66</v>
      </c>
      <c r="L87" s="40" t="s">
        <v>42</v>
      </c>
      <c r="M87" s="40" t="s">
        <v>42</v>
      </c>
      <c r="N87" s="40" t="s">
        <v>42</v>
      </c>
      <c r="O87" s="40" t="s">
        <v>66</v>
      </c>
      <c r="P87" s="40" t="s">
        <v>42</v>
      </c>
      <c r="Q87" s="40" t="s">
        <v>43</v>
      </c>
      <c r="R87" s="40" t="s">
        <v>43</v>
      </c>
      <c r="S87" s="60">
        <v>6240.22</v>
      </c>
      <c r="T87" s="60">
        <v>1877</v>
      </c>
      <c r="U87" s="60">
        <v>128</v>
      </c>
      <c r="V87" s="60"/>
      <c r="W87" s="58">
        <f t="shared" si="22"/>
        <v>6.819392647842301</v>
      </c>
      <c r="X87" s="60">
        <v>357</v>
      </c>
      <c r="Y87" s="58">
        <f t="shared" si="23"/>
        <v>5.7209521459179316</v>
      </c>
      <c r="Z87" s="77" t="s">
        <v>256</v>
      </c>
      <c r="AA87" s="77" t="s">
        <v>257</v>
      </c>
      <c r="AB87" s="76"/>
      <c r="AC87" s="76" t="s">
        <v>70</v>
      </c>
    </row>
    <row r="88" spans="1:29" s="3" customFormat="1" ht="30" customHeight="1">
      <c r="A88" s="26" t="s">
        <v>258</v>
      </c>
      <c r="B88" s="27"/>
      <c r="C88" s="27"/>
      <c r="D88" s="27"/>
      <c r="E88" s="27"/>
      <c r="F88" s="27"/>
      <c r="G88" s="27"/>
      <c r="H88" s="27"/>
      <c r="I88" s="27"/>
      <c r="J88" s="27"/>
      <c r="K88" s="27"/>
      <c r="L88" s="27"/>
      <c r="M88" s="27"/>
      <c r="N88" s="27"/>
      <c r="O88" s="27"/>
      <c r="P88" s="27"/>
      <c r="Q88" s="27"/>
      <c r="R88" s="53"/>
      <c r="S88" s="54">
        <f aca="true" t="shared" si="30" ref="S88:X88">SUM(S89,S92)</f>
        <v>924491.7</v>
      </c>
      <c r="T88" s="54">
        <f t="shared" si="30"/>
        <v>156043</v>
      </c>
      <c r="U88" s="54">
        <f t="shared" si="30"/>
        <v>1869.35</v>
      </c>
      <c r="V88" s="54">
        <f t="shared" si="30"/>
        <v>374</v>
      </c>
      <c r="W88" s="55">
        <f t="shared" si="22"/>
        <v>1.1979710720762866</v>
      </c>
      <c r="X88" s="54">
        <f t="shared" si="30"/>
        <v>150063.5752</v>
      </c>
      <c r="Y88" s="55">
        <f t="shared" si="23"/>
        <v>16.232008919063308</v>
      </c>
      <c r="Z88" s="74"/>
      <c r="AA88" s="74"/>
      <c r="AB88" s="74"/>
      <c r="AC88" s="74"/>
    </row>
    <row r="89" spans="1:29" s="2" customFormat="1" ht="30" customHeight="1">
      <c r="A89" s="28" t="s">
        <v>242</v>
      </c>
      <c r="B89" s="29"/>
      <c r="C89" s="29"/>
      <c r="D89" s="29"/>
      <c r="E89" s="29"/>
      <c r="F89" s="29"/>
      <c r="G89" s="29"/>
      <c r="H89" s="29"/>
      <c r="I89" s="29"/>
      <c r="J89" s="29"/>
      <c r="K89" s="29"/>
      <c r="L89" s="29"/>
      <c r="M89" s="29"/>
      <c r="N89" s="29"/>
      <c r="O89" s="29"/>
      <c r="P89" s="29"/>
      <c r="Q89" s="29"/>
      <c r="R89" s="56"/>
      <c r="S89" s="57">
        <f aca="true" t="shared" si="31" ref="S89:X89">SUM(S90:S91)</f>
        <v>62059</v>
      </c>
      <c r="T89" s="57">
        <f t="shared" si="31"/>
        <v>14200</v>
      </c>
      <c r="U89" s="57">
        <f t="shared" si="31"/>
        <v>1777</v>
      </c>
      <c r="V89" s="57">
        <f t="shared" si="31"/>
        <v>374</v>
      </c>
      <c r="W89" s="58">
        <f t="shared" si="22"/>
        <v>12.514084507042252</v>
      </c>
      <c r="X89" s="57">
        <f t="shared" si="31"/>
        <v>25794</v>
      </c>
      <c r="Y89" s="58">
        <f t="shared" si="23"/>
        <v>41.563673278654186</v>
      </c>
      <c r="Z89" s="76"/>
      <c r="AA89" s="76"/>
      <c r="AB89" s="76"/>
      <c r="AC89" s="76"/>
    </row>
    <row r="90" spans="1:29" s="2" customFormat="1" ht="69.75" customHeight="1">
      <c r="A90" s="30">
        <v>55</v>
      </c>
      <c r="B90" s="30" t="s">
        <v>259</v>
      </c>
      <c r="C90" s="32" t="s">
        <v>84</v>
      </c>
      <c r="D90" s="30" t="s">
        <v>260</v>
      </c>
      <c r="E90" s="34">
        <v>2017</v>
      </c>
      <c r="F90" s="34" t="s">
        <v>53</v>
      </c>
      <c r="G90" s="34">
        <v>2018</v>
      </c>
      <c r="H90" s="34" t="s">
        <v>175</v>
      </c>
      <c r="I90" s="39" t="s">
        <v>42</v>
      </c>
      <c r="J90" s="39" t="s">
        <v>42</v>
      </c>
      <c r="K90" s="39" t="s">
        <v>42</v>
      </c>
      <c r="L90" s="39" t="s">
        <v>42</v>
      </c>
      <c r="M90" s="39" t="s">
        <v>42</v>
      </c>
      <c r="N90" s="39" t="s">
        <v>42</v>
      </c>
      <c r="O90" s="39" t="s">
        <v>42</v>
      </c>
      <c r="P90" s="39" t="s">
        <v>42</v>
      </c>
      <c r="Q90" s="39" t="s">
        <v>42</v>
      </c>
      <c r="R90" s="39" t="s">
        <v>43</v>
      </c>
      <c r="S90" s="57">
        <v>43978</v>
      </c>
      <c r="T90" s="57">
        <v>10000</v>
      </c>
      <c r="U90" s="57">
        <v>1660</v>
      </c>
      <c r="V90" s="57">
        <v>349</v>
      </c>
      <c r="W90" s="58">
        <f t="shared" si="22"/>
        <v>16.6</v>
      </c>
      <c r="X90" s="57">
        <v>19690</v>
      </c>
      <c r="Y90" s="58">
        <f t="shared" si="23"/>
        <v>44.772386193096544</v>
      </c>
      <c r="Z90" s="77" t="s">
        <v>261</v>
      </c>
      <c r="AA90" s="77" t="s">
        <v>262</v>
      </c>
      <c r="AB90" s="77" t="s">
        <v>263</v>
      </c>
      <c r="AC90" s="76"/>
    </row>
    <row r="91" spans="1:29" s="2" customFormat="1" ht="99.75" customHeight="1">
      <c r="A91" s="30">
        <v>56</v>
      </c>
      <c r="B91" s="30" t="s">
        <v>264</v>
      </c>
      <c r="C91" s="32" t="s">
        <v>84</v>
      </c>
      <c r="D91" s="30" t="s">
        <v>260</v>
      </c>
      <c r="E91" s="34">
        <v>2017</v>
      </c>
      <c r="F91" s="34" t="s">
        <v>111</v>
      </c>
      <c r="G91" s="34">
        <v>2018</v>
      </c>
      <c r="H91" s="34" t="s">
        <v>115</v>
      </c>
      <c r="I91" s="39" t="s">
        <v>42</v>
      </c>
      <c r="J91" s="39" t="s">
        <v>42</v>
      </c>
      <c r="K91" s="39" t="s">
        <v>42</v>
      </c>
      <c r="L91" s="39" t="s">
        <v>42</v>
      </c>
      <c r="M91" s="39" t="s">
        <v>42</v>
      </c>
      <c r="N91" s="39" t="s">
        <v>42</v>
      </c>
      <c r="O91" s="39" t="s">
        <v>42</v>
      </c>
      <c r="P91" s="39" t="s">
        <v>42</v>
      </c>
      <c r="Q91" s="39" t="s">
        <v>42</v>
      </c>
      <c r="R91" s="39" t="s">
        <v>43</v>
      </c>
      <c r="S91" s="57">
        <v>18081</v>
      </c>
      <c r="T91" s="57">
        <v>4200</v>
      </c>
      <c r="U91" s="57">
        <v>117</v>
      </c>
      <c r="V91" s="57">
        <v>25</v>
      </c>
      <c r="W91" s="58">
        <f t="shared" si="22"/>
        <v>2.7857142857142856</v>
      </c>
      <c r="X91" s="57">
        <v>6104</v>
      </c>
      <c r="Y91" s="58">
        <f t="shared" si="23"/>
        <v>33.759194734804495</v>
      </c>
      <c r="Z91" s="77" t="s">
        <v>265</v>
      </c>
      <c r="AA91" s="77" t="s">
        <v>266</v>
      </c>
      <c r="AB91" s="77" t="s">
        <v>267</v>
      </c>
      <c r="AC91" s="76"/>
    </row>
    <row r="92" spans="1:29" s="2" customFormat="1" ht="30" customHeight="1">
      <c r="A92" s="28" t="s">
        <v>268</v>
      </c>
      <c r="B92" s="29"/>
      <c r="C92" s="29"/>
      <c r="D92" s="29"/>
      <c r="E92" s="29"/>
      <c r="F92" s="29"/>
      <c r="G92" s="29"/>
      <c r="H92" s="29"/>
      <c r="I92" s="29"/>
      <c r="J92" s="29"/>
      <c r="K92" s="29"/>
      <c r="L92" s="29"/>
      <c r="M92" s="29"/>
      <c r="N92" s="29"/>
      <c r="O92" s="29"/>
      <c r="P92" s="29"/>
      <c r="Q92" s="29"/>
      <c r="R92" s="56"/>
      <c r="S92" s="57">
        <f aca="true" t="shared" si="32" ref="S92:X92">SUM(S93:S100)</f>
        <v>862432.7</v>
      </c>
      <c r="T92" s="57">
        <f t="shared" si="32"/>
        <v>141843</v>
      </c>
      <c r="U92" s="57">
        <f t="shared" si="32"/>
        <v>92.35</v>
      </c>
      <c r="V92" s="57">
        <f t="shared" si="32"/>
        <v>0</v>
      </c>
      <c r="W92" s="58">
        <f t="shared" si="22"/>
        <v>0.06510719598429249</v>
      </c>
      <c r="X92" s="57">
        <f t="shared" si="32"/>
        <v>124269.57519999999</v>
      </c>
      <c r="Y92" s="58">
        <f t="shared" si="23"/>
        <v>14.409191024412687</v>
      </c>
      <c r="Z92" s="76"/>
      <c r="AA92" s="76"/>
      <c r="AB92" s="76"/>
      <c r="AC92" s="76"/>
    </row>
    <row r="93" spans="1:29" s="2" customFormat="1" ht="78" customHeight="1">
      <c r="A93" s="30">
        <v>57</v>
      </c>
      <c r="B93" s="30" t="s">
        <v>269</v>
      </c>
      <c r="C93" s="32" t="s">
        <v>84</v>
      </c>
      <c r="D93" s="36" t="s">
        <v>260</v>
      </c>
      <c r="E93" s="33" t="s">
        <v>54</v>
      </c>
      <c r="F93" s="33" t="s">
        <v>162</v>
      </c>
      <c r="G93" s="33">
        <v>2020</v>
      </c>
      <c r="H93" s="33" t="s">
        <v>53</v>
      </c>
      <c r="I93" s="36" t="s">
        <v>42</v>
      </c>
      <c r="J93" s="36" t="s">
        <v>42</v>
      </c>
      <c r="K93" s="36" t="s">
        <v>42</v>
      </c>
      <c r="L93" s="36" t="s">
        <v>42</v>
      </c>
      <c r="M93" s="36" t="s">
        <v>43</v>
      </c>
      <c r="N93" s="36" t="s">
        <v>43</v>
      </c>
      <c r="O93" s="36" t="s">
        <v>43</v>
      </c>
      <c r="P93" s="36" t="s">
        <v>42</v>
      </c>
      <c r="Q93" s="36" t="s">
        <v>43</v>
      </c>
      <c r="R93" s="36" t="s">
        <v>43</v>
      </c>
      <c r="S93" s="60">
        <v>164537</v>
      </c>
      <c r="T93" s="60">
        <v>15000</v>
      </c>
      <c r="U93" s="57">
        <v>11.75</v>
      </c>
      <c r="V93" s="57"/>
      <c r="W93" s="58">
        <f t="shared" si="22"/>
        <v>0.07833333333333334</v>
      </c>
      <c r="X93" s="57">
        <v>40874.3088</v>
      </c>
      <c r="Y93" s="58">
        <f t="shared" si="23"/>
        <v>24.842016567702096</v>
      </c>
      <c r="Z93" s="77" t="s">
        <v>270</v>
      </c>
      <c r="AA93" s="77"/>
      <c r="AB93" s="91"/>
      <c r="AC93" s="76" t="s">
        <v>70</v>
      </c>
    </row>
    <row r="94" spans="1:29" s="2" customFormat="1" ht="81.75" customHeight="1">
      <c r="A94" s="30">
        <v>58</v>
      </c>
      <c r="B94" s="30" t="s">
        <v>271</v>
      </c>
      <c r="C94" s="32" t="s">
        <v>84</v>
      </c>
      <c r="D94" s="36" t="s">
        <v>260</v>
      </c>
      <c r="E94" s="33" t="s">
        <v>54</v>
      </c>
      <c r="F94" s="33" t="s">
        <v>162</v>
      </c>
      <c r="G94" s="33">
        <v>2020</v>
      </c>
      <c r="H94" s="33" t="s">
        <v>53</v>
      </c>
      <c r="I94" s="36" t="s">
        <v>42</v>
      </c>
      <c r="J94" s="36" t="s">
        <v>42</v>
      </c>
      <c r="K94" s="36" t="s">
        <v>42</v>
      </c>
      <c r="L94" s="36" t="s">
        <v>42</v>
      </c>
      <c r="M94" s="36" t="s">
        <v>43</v>
      </c>
      <c r="N94" s="36" t="s">
        <v>43</v>
      </c>
      <c r="O94" s="36" t="s">
        <v>43</v>
      </c>
      <c r="P94" s="36" t="s">
        <v>42</v>
      </c>
      <c r="Q94" s="36" t="s">
        <v>43</v>
      </c>
      <c r="R94" s="36" t="s">
        <v>43</v>
      </c>
      <c r="S94" s="60">
        <v>129299</v>
      </c>
      <c r="T94" s="60">
        <v>15000</v>
      </c>
      <c r="U94" s="57">
        <v>22.4</v>
      </c>
      <c r="V94" s="57"/>
      <c r="W94" s="58">
        <f t="shared" si="22"/>
        <v>0.14933333333333332</v>
      </c>
      <c r="X94" s="57">
        <v>25652.2561</v>
      </c>
      <c r="Y94" s="58">
        <f t="shared" si="23"/>
        <v>19.83948530151045</v>
      </c>
      <c r="Z94" s="77" t="s">
        <v>270</v>
      </c>
      <c r="AA94" s="77"/>
      <c r="AB94" s="91"/>
      <c r="AC94" s="76" t="s">
        <v>70</v>
      </c>
    </row>
    <row r="95" spans="1:29" s="2" customFormat="1" ht="78" customHeight="1">
      <c r="A95" s="30">
        <v>59</v>
      </c>
      <c r="B95" s="30" t="s">
        <v>272</v>
      </c>
      <c r="C95" s="32" t="s">
        <v>84</v>
      </c>
      <c r="D95" s="36" t="s">
        <v>260</v>
      </c>
      <c r="E95" s="33" t="s">
        <v>54</v>
      </c>
      <c r="F95" s="33" t="s">
        <v>162</v>
      </c>
      <c r="G95" s="33">
        <v>2020</v>
      </c>
      <c r="H95" s="33" t="s">
        <v>53</v>
      </c>
      <c r="I95" s="36" t="s">
        <v>42</v>
      </c>
      <c r="J95" s="36" t="s">
        <v>42</v>
      </c>
      <c r="K95" s="36" t="s">
        <v>42</v>
      </c>
      <c r="L95" s="36" t="s">
        <v>42</v>
      </c>
      <c r="M95" s="36" t="s">
        <v>42</v>
      </c>
      <c r="N95" s="36" t="s">
        <v>43</v>
      </c>
      <c r="O95" s="36" t="s">
        <v>43</v>
      </c>
      <c r="P95" s="36" t="s">
        <v>43</v>
      </c>
      <c r="Q95" s="36" t="s">
        <v>43</v>
      </c>
      <c r="R95" s="36" t="s">
        <v>43</v>
      </c>
      <c r="S95" s="60">
        <v>94803.7</v>
      </c>
      <c r="T95" s="60">
        <v>12000</v>
      </c>
      <c r="U95" s="57">
        <v>25.2</v>
      </c>
      <c r="V95" s="57"/>
      <c r="W95" s="58">
        <f t="shared" si="22"/>
        <v>0.21</v>
      </c>
      <c r="X95" s="57">
        <v>24988.7533</v>
      </c>
      <c r="Y95" s="58">
        <f t="shared" si="23"/>
        <v>26.358415652553646</v>
      </c>
      <c r="Z95" s="77" t="s">
        <v>270</v>
      </c>
      <c r="AA95" s="77"/>
      <c r="AB95" s="91"/>
      <c r="AC95" s="76" t="s">
        <v>70</v>
      </c>
    </row>
    <row r="96" spans="1:29" s="2" customFormat="1" ht="75.75" customHeight="1">
      <c r="A96" s="30">
        <v>60</v>
      </c>
      <c r="B96" s="30" t="s">
        <v>273</v>
      </c>
      <c r="C96" s="32" t="s">
        <v>84</v>
      </c>
      <c r="D96" s="36" t="s">
        <v>260</v>
      </c>
      <c r="E96" s="33" t="s">
        <v>54</v>
      </c>
      <c r="F96" s="33" t="s">
        <v>162</v>
      </c>
      <c r="G96" s="33">
        <v>2020</v>
      </c>
      <c r="H96" s="33" t="s">
        <v>53</v>
      </c>
      <c r="I96" s="36" t="s">
        <v>42</v>
      </c>
      <c r="J96" s="36" t="s">
        <v>42</v>
      </c>
      <c r="K96" s="36" t="s">
        <v>42</v>
      </c>
      <c r="L96" s="36" t="s">
        <v>42</v>
      </c>
      <c r="M96" s="36" t="s">
        <v>43</v>
      </c>
      <c r="N96" s="36" t="s">
        <v>43</v>
      </c>
      <c r="O96" s="36" t="s">
        <v>43</v>
      </c>
      <c r="P96" s="36" t="s">
        <v>43</v>
      </c>
      <c r="Q96" s="36" t="s">
        <v>43</v>
      </c>
      <c r="R96" s="36" t="s">
        <v>43</v>
      </c>
      <c r="S96" s="60">
        <v>190135</v>
      </c>
      <c r="T96" s="60">
        <v>18000</v>
      </c>
      <c r="U96" s="57">
        <v>33</v>
      </c>
      <c r="V96" s="57"/>
      <c r="W96" s="58">
        <f t="shared" si="22"/>
        <v>0.18333333333333332</v>
      </c>
      <c r="X96" s="57">
        <v>27352.14</v>
      </c>
      <c r="Y96" s="58">
        <f t="shared" si="23"/>
        <v>14.385641780839928</v>
      </c>
      <c r="Z96" s="77" t="s">
        <v>270</v>
      </c>
      <c r="AA96" s="77" t="s">
        <v>274</v>
      </c>
      <c r="AB96" s="91" t="s">
        <v>275</v>
      </c>
      <c r="AC96" s="76" t="s">
        <v>70</v>
      </c>
    </row>
    <row r="97" spans="1:29" s="2" customFormat="1" ht="123" customHeight="1">
      <c r="A97" s="30">
        <v>61</v>
      </c>
      <c r="B97" s="30" t="s">
        <v>276</v>
      </c>
      <c r="C97" s="32" t="s">
        <v>84</v>
      </c>
      <c r="D97" s="36" t="s">
        <v>260</v>
      </c>
      <c r="E97" s="33" t="s">
        <v>54</v>
      </c>
      <c r="F97" s="33" t="s">
        <v>162</v>
      </c>
      <c r="G97" s="33">
        <v>2018</v>
      </c>
      <c r="H97" s="33">
        <v>12</v>
      </c>
      <c r="I97" s="36" t="s">
        <v>42</v>
      </c>
      <c r="J97" s="36" t="s">
        <v>42</v>
      </c>
      <c r="K97" s="36" t="s">
        <v>42</v>
      </c>
      <c r="L97" s="36" t="s">
        <v>43</v>
      </c>
      <c r="M97" s="36" t="s">
        <v>43</v>
      </c>
      <c r="N97" s="36" t="s">
        <v>43</v>
      </c>
      <c r="O97" s="36" t="s">
        <v>43</v>
      </c>
      <c r="P97" s="36" t="s">
        <v>42</v>
      </c>
      <c r="Q97" s="36" t="s">
        <v>43</v>
      </c>
      <c r="R97" s="36" t="s">
        <v>43</v>
      </c>
      <c r="S97" s="60">
        <v>41376</v>
      </c>
      <c r="T97" s="60">
        <v>25200</v>
      </c>
      <c r="U97" s="57"/>
      <c r="V97" s="57"/>
      <c r="W97" s="58">
        <f t="shared" si="22"/>
        <v>0</v>
      </c>
      <c r="X97" s="57">
        <v>4700.932</v>
      </c>
      <c r="Y97" s="58">
        <f t="shared" si="23"/>
        <v>11.361494586233563</v>
      </c>
      <c r="Z97" s="77" t="s">
        <v>277</v>
      </c>
      <c r="AA97" s="77"/>
      <c r="AB97" s="77" t="s">
        <v>278</v>
      </c>
      <c r="AC97" s="76" t="s">
        <v>70</v>
      </c>
    </row>
    <row r="98" spans="1:29" s="2" customFormat="1" ht="112.5" customHeight="1">
      <c r="A98" s="30">
        <v>62</v>
      </c>
      <c r="B98" s="30" t="s">
        <v>279</v>
      </c>
      <c r="C98" s="32" t="s">
        <v>84</v>
      </c>
      <c r="D98" s="36" t="s">
        <v>260</v>
      </c>
      <c r="E98" s="33" t="s">
        <v>54</v>
      </c>
      <c r="F98" s="33" t="s">
        <v>162</v>
      </c>
      <c r="G98" s="33">
        <v>2018</v>
      </c>
      <c r="H98" s="33">
        <v>12</v>
      </c>
      <c r="I98" s="36" t="s">
        <v>42</v>
      </c>
      <c r="J98" s="36" t="s">
        <v>42</v>
      </c>
      <c r="K98" s="36" t="s">
        <v>42</v>
      </c>
      <c r="L98" s="36" t="s">
        <v>43</v>
      </c>
      <c r="M98" s="36" t="s">
        <v>43</v>
      </c>
      <c r="N98" s="36" t="s">
        <v>43</v>
      </c>
      <c r="O98" s="36" t="s">
        <v>43</v>
      </c>
      <c r="P98" s="36" t="s">
        <v>42</v>
      </c>
      <c r="Q98" s="36" t="s">
        <v>43</v>
      </c>
      <c r="R98" s="36" t="s">
        <v>43</v>
      </c>
      <c r="S98" s="60">
        <v>36800</v>
      </c>
      <c r="T98" s="60">
        <v>27260</v>
      </c>
      <c r="U98" s="57"/>
      <c r="V98" s="57"/>
      <c r="W98" s="58">
        <f t="shared" si="22"/>
        <v>0</v>
      </c>
      <c r="X98" s="57">
        <v>309.185</v>
      </c>
      <c r="Y98" s="58">
        <f t="shared" si="23"/>
        <v>0.8401766304347826</v>
      </c>
      <c r="Z98" s="77" t="s">
        <v>280</v>
      </c>
      <c r="AA98" s="77"/>
      <c r="AB98" s="77" t="s">
        <v>281</v>
      </c>
      <c r="AC98" s="76" t="s">
        <v>70</v>
      </c>
    </row>
    <row r="99" spans="1:29" s="2" customFormat="1" ht="129" customHeight="1">
      <c r="A99" s="30">
        <v>63</v>
      </c>
      <c r="B99" s="30" t="s">
        <v>282</v>
      </c>
      <c r="C99" s="32" t="s">
        <v>84</v>
      </c>
      <c r="D99" s="36" t="s">
        <v>260</v>
      </c>
      <c r="E99" s="33">
        <v>2018</v>
      </c>
      <c r="F99" s="33" t="s">
        <v>72</v>
      </c>
      <c r="G99" s="33">
        <v>2020</v>
      </c>
      <c r="H99" s="33" t="s">
        <v>162</v>
      </c>
      <c r="I99" s="36" t="s">
        <v>42</v>
      </c>
      <c r="J99" s="36" t="s">
        <v>42</v>
      </c>
      <c r="K99" s="36" t="s">
        <v>42</v>
      </c>
      <c r="L99" s="36" t="s">
        <v>43</v>
      </c>
      <c r="M99" s="36" t="s">
        <v>43</v>
      </c>
      <c r="N99" s="36" t="s">
        <v>43</v>
      </c>
      <c r="O99" s="36" t="s">
        <v>43</v>
      </c>
      <c r="P99" s="36" t="s">
        <v>42</v>
      </c>
      <c r="Q99" s="36" t="s">
        <v>43</v>
      </c>
      <c r="R99" s="36" t="s">
        <v>43</v>
      </c>
      <c r="S99" s="60">
        <v>194218</v>
      </c>
      <c r="T99" s="60">
        <v>23383</v>
      </c>
      <c r="U99" s="57"/>
      <c r="V99" s="57"/>
      <c r="W99" s="58">
        <f t="shared" si="22"/>
        <v>0</v>
      </c>
      <c r="X99" s="57">
        <v>321</v>
      </c>
      <c r="Y99" s="58">
        <f t="shared" si="23"/>
        <v>0.1652781925465199</v>
      </c>
      <c r="Z99" s="77" t="s">
        <v>283</v>
      </c>
      <c r="AA99" s="77"/>
      <c r="AB99" s="77" t="s">
        <v>284</v>
      </c>
      <c r="AC99" s="76" t="s">
        <v>70</v>
      </c>
    </row>
    <row r="100" spans="1:29" s="7" customFormat="1" ht="60.75" customHeight="1">
      <c r="A100" s="30">
        <v>64</v>
      </c>
      <c r="B100" s="36" t="s">
        <v>285</v>
      </c>
      <c r="C100" s="32" t="s">
        <v>84</v>
      </c>
      <c r="D100" s="36" t="s">
        <v>260</v>
      </c>
      <c r="E100" s="33">
        <v>2018</v>
      </c>
      <c r="F100" s="33" t="s">
        <v>72</v>
      </c>
      <c r="G100" s="33">
        <v>2019</v>
      </c>
      <c r="H100" s="33">
        <v>12</v>
      </c>
      <c r="I100" s="30" t="s">
        <v>42</v>
      </c>
      <c r="J100" s="30" t="s">
        <v>42</v>
      </c>
      <c r="K100" s="30" t="s">
        <v>42</v>
      </c>
      <c r="L100" s="30" t="s">
        <v>43</v>
      </c>
      <c r="M100" s="30" t="s">
        <v>43</v>
      </c>
      <c r="N100" s="30" t="s">
        <v>43</v>
      </c>
      <c r="O100" s="30" t="s">
        <v>43</v>
      </c>
      <c r="P100" s="30" t="s">
        <v>42</v>
      </c>
      <c r="Q100" s="30" t="s">
        <v>43</v>
      </c>
      <c r="R100" s="30" t="s">
        <v>43</v>
      </c>
      <c r="S100" s="60">
        <v>11264</v>
      </c>
      <c r="T100" s="60">
        <v>6000</v>
      </c>
      <c r="U100" s="57"/>
      <c r="V100" s="57"/>
      <c r="W100" s="58">
        <f t="shared" si="22"/>
        <v>0</v>
      </c>
      <c r="X100" s="57">
        <v>71</v>
      </c>
      <c r="Y100" s="58">
        <f t="shared" si="23"/>
        <v>0.6303267045454545</v>
      </c>
      <c r="Z100" s="77" t="s">
        <v>286</v>
      </c>
      <c r="AA100" s="77"/>
      <c r="AB100" s="77"/>
      <c r="AC100" s="76" t="s">
        <v>70</v>
      </c>
    </row>
    <row r="101" spans="1:29" s="3" customFormat="1" ht="30" customHeight="1">
      <c r="A101" s="26" t="s">
        <v>287</v>
      </c>
      <c r="B101" s="27"/>
      <c r="C101" s="27"/>
      <c r="D101" s="27"/>
      <c r="E101" s="27"/>
      <c r="F101" s="27"/>
      <c r="G101" s="27"/>
      <c r="H101" s="27"/>
      <c r="I101" s="27"/>
      <c r="J101" s="27"/>
      <c r="K101" s="27"/>
      <c r="L101" s="27"/>
      <c r="M101" s="27"/>
      <c r="N101" s="27"/>
      <c r="O101" s="27"/>
      <c r="P101" s="27"/>
      <c r="Q101" s="27"/>
      <c r="R101" s="53"/>
      <c r="S101" s="54">
        <f aca="true" t="shared" si="33" ref="S101:X101">SUM(S102,S109)</f>
        <v>509191.25</v>
      </c>
      <c r="T101" s="54">
        <f t="shared" si="33"/>
        <v>159700.48</v>
      </c>
      <c r="U101" s="54">
        <f t="shared" si="33"/>
        <v>11379.300000000001</v>
      </c>
      <c r="V101" s="54">
        <f t="shared" si="33"/>
        <v>1943.3</v>
      </c>
      <c r="W101" s="55">
        <f t="shared" si="22"/>
        <v>7.125401251142138</v>
      </c>
      <c r="X101" s="54">
        <f t="shared" si="33"/>
        <v>93316.94383899999</v>
      </c>
      <c r="Y101" s="55">
        <f t="shared" si="23"/>
        <v>18.326501847586734</v>
      </c>
      <c r="Z101" s="74"/>
      <c r="AA101" s="74"/>
      <c r="AB101" s="74"/>
      <c r="AC101" s="74"/>
    </row>
    <row r="102" spans="1:29" s="2" customFormat="1" ht="30" customHeight="1">
      <c r="A102" s="28" t="s">
        <v>288</v>
      </c>
      <c r="B102" s="29"/>
      <c r="C102" s="29"/>
      <c r="D102" s="29"/>
      <c r="E102" s="29"/>
      <c r="F102" s="29"/>
      <c r="G102" s="29"/>
      <c r="H102" s="29"/>
      <c r="I102" s="29"/>
      <c r="J102" s="29"/>
      <c r="K102" s="29"/>
      <c r="L102" s="29"/>
      <c r="M102" s="29"/>
      <c r="N102" s="29"/>
      <c r="O102" s="29"/>
      <c r="P102" s="29"/>
      <c r="Q102" s="29"/>
      <c r="R102" s="56"/>
      <c r="S102" s="57">
        <f aca="true" t="shared" si="34" ref="S102:X102">SUM(S103:S108)</f>
        <v>465812.24</v>
      </c>
      <c r="T102" s="57">
        <f t="shared" si="34"/>
        <v>133827.97</v>
      </c>
      <c r="U102" s="57">
        <f t="shared" si="34"/>
        <v>10258.7</v>
      </c>
      <c r="V102" s="57">
        <f t="shared" si="34"/>
        <v>1786.7</v>
      </c>
      <c r="W102" s="58">
        <f t="shared" si="22"/>
        <v>7.665587395519786</v>
      </c>
      <c r="X102" s="57">
        <f t="shared" si="34"/>
        <v>87746.84511899999</v>
      </c>
      <c r="Y102" s="58">
        <f t="shared" si="23"/>
        <v>18.83738501998144</v>
      </c>
      <c r="Z102" s="76"/>
      <c r="AA102" s="76"/>
      <c r="AB102" s="76"/>
      <c r="AC102" s="76"/>
    </row>
    <row r="103" spans="1:29" s="2" customFormat="1" ht="161.25" customHeight="1">
      <c r="A103" s="30" t="s">
        <v>289</v>
      </c>
      <c r="B103" s="30" t="s">
        <v>290</v>
      </c>
      <c r="C103" s="30" t="s">
        <v>291</v>
      </c>
      <c r="D103" s="36" t="s">
        <v>292</v>
      </c>
      <c r="E103" s="33">
        <v>2017</v>
      </c>
      <c r="F103" s="34" t="s">
        <v>175</v>
      </c>
      <c r="G103" s="34">
        <v>2020</v>
      </c>
      <c r="H103" s="34">
        <v>12</v>
      </c>
      <c r="I103" s="40" t="s">
        <v>42</v>
      </c>
      <c r="J103" s="40" t="s">
        <v>42</v>
      </c>
      <c r="K103" s="40" t="s">
        <v>42</v>
      </c>
      <c r="L103" s="40" t="s">
        <v>42</v>
      </c>
      <c r="M103" s="40" t="s">
        <v>43</v>
      </c>
      <c r="N103" s="40" t="s">
        <v>43</v>
      </c>
      <c r="O103" s="40" t="s">
        <v>43</v>
      </c>
      <c r="P103" s="40" t="s">
        <v>43</v>
      </c>
      <c r="Q103" s="40" t="s">
        <v>43</v>
      </c>
      <c r="R103" s="40" t="s">
        <v>42</v>
      </c>
      <c r="S103" s="57">
        <v>198603.55</v>
      </c>
      <c r="T103" s="57">
        <v>51242.12</v>
      </c>
      <c r="U103" s="57">
        <v>2630</v>
      </c>
      <c r="V103" s="57">
        <v>1280</v>
      </c>
      <c r="W103" s="58">
        <f t="shared" si="22"/>
        <v>5.132496469701097</v>
      </c>
      <c r="X103" s="60">
        <v>27298</v>
      </c>
      <c r="Y103" s="58">
        <f t="shared" si="23"/>
        <v>13.744970822525579</v>
      </c>
      <c r="Z103" s="77" t="s">
        <v>293</v>
      </c>
      <c r="AA103" s="77" t="s">
        <v>294</v>
      </c>
      <c r="AB103" s="77" t="s">
        <v>295</v>
      </c>
      <c r="AC103" s="76"/>
    </row>
    <row r="104" spans="1:29" s="8" customFormat="1" ht="193.5" customHeight="1">
      <c r="A104" s="30">
        <v>66</v>
      </c>
      <c r="B104" s="30" t="s">
        <v>296</v>
      </c>
      <c r="C104" s="30" t="s">
        <v>120</v>
      </c>
      <c r="D104" s="36" t="s">
        <v>297</v>
      </c>
      <c r="E104" s="33">
        <v>2017</v>
      </c>
      <c r="F104" s="33">
        <v>10</v>
      </c>
      <c r="G104" s="33">
        <v>2019</v>
      </c>
      <c r="H104" s="33" t="s">
        <v>48</v>
      </c>
      <c r="I104" s="30" t="s">
        <v>42</v>
      </c>
      <c r="J104" s="30" t="s">
        <v>42</v>
      </c>
      <c r="K104" s="30" t="s">
        <v>42</v>
      </c>
      <c r="L104" s="30" t="s">
        <v>42</v>
      </c>
      <c r="M104" s="30" t="s">
        <v>43</v>
      </c>
      <c r="N104" s="30" t="s">
        <v>43</v>
      </c>
      <c r="O104" s="30" t="s">
        <v>43</v>
      </c>
      <c r="P104" s="30" t="s">
        <v>43</v>
      </c>
      <c r="Q104" s="30" t="s">
        <v>43</v>
      </c>
      <c r="R104" s="30" t="s">
        <v>43</v>
      </c>
      <c r="S104" s="60">
        <v>88992.08</v>
      </c>
      <c r="T104" s="85">
        <v>35000</v>
      </c>
      <c r="U104" s="85"/>
      <c r="V104" s="85"/>
      <c r="W104" s="58">
        <f t="shared" si="22"/>
        <v>0</v>
      </c>
      <c r="X104" s="60">
        <v>6848.025119</v>
      </c>
      <c r="Y104" s="58">
        <f t="shared" si="23"/>
        <v>7.695095023062725</v>
      </c>
      <c r="Z104" s="77" t="s">
        <v>298</v>
      </c>
      <c r="AA104" s="77" t="s">
        <v>299</v>
      </c>
      <c r="AB104" s="77" t="s">
        <v>300</v>
      </c>
      <c r="AC104" s="92"/>
    </row>
    <row r="105" spans="1:29" s="2" customFormat="1" ht="130.5" customHeight="1">
      <c r="A105" s="30">
        <v>67</v>
      </c>
      <c r="B105" s="30" t="s">
        <v>301</v>
      </c>
      <c r="C105" s="30" t="s">
        <v>120</v>
      </c>
      <c r="D105" s="36" t="s">
        <v>297</v>
      </c>
      <c r="E105" s="33">
        <v>2017</v>
      </c>
      <c r="F105" s="33" t="s">
        <v>149</v>
      </c>
      <c r="G105" s="33">
        <v>2018</v>
      </c>
      <c r="H105" s="33" t="s">
        <v>149</v>
      </c>
      <c r="I105" s="40" t="s">
        <v>42</v>
      </c>
      <c r="J105" s="40" t="s">
        <v>42</v>
      </c>
      <c r="K105" s="40" t="s">
        <v>42</v>
      </c>
      <c r="L105" s="40" t="s">
        <v>42</v>
      </c>
      <c r="M105" s="40" t="s">
        <v>43</v>
      </c>
      <c r="N105" s="40" t="s">
        <v>42</v>
      </c>
      <c r="O105" s="40" t="s">
        <v>43</v>
      </c>
      <c r="P105" s="40" t="s">
        <v>42</v>
      </c>
      <c r="Q105" s="40" t="s">
        <v>42</v>
      </c>
      <c r="R105" s="40" t="s">
        <v>42</v>
      </c>
      <c r="S105" s="60">
        <v>46440</v>
      </c>
      <c r="T105" s="60">
        <v>19799.53</v>
      </c>
      <c r="U105" s="60">
        <v>1212.7</v>
      </c>
      <c r="V105" s="60"/>
      <c r="W105" s="58">
        <f t="shared" si="22"/>
        <v>6.124892863618481</v>
      </c>
      <c r="X105" s="60">
        <v>11733.7</v>
      </c>
      <c r="Y105" s="58">
        <f t="shared" si="23"/>
        <v>25.266365202411716</v>
      </c>
      <c r="Z105" s="77" t="s">
        <v>302</v>
      </c>
      <c r="AA105" s="77" t="s">
        <v>303</v>
      </c>
      <c r="AB105" s="77" t="s">
        <v>304</v>
      </c>
      <c r="AC105" s="76"/>
    </row>
    <row r="106" spans="1:29" s="2" customFormat="1" ht="195" customHeight="1">
      <c r="A106" s="30">
        <v>68</v>
      </c>
      <c r="B106" s="30" t="s">
        <v>305</v>
      </c>
      <c r="C106" s="32" t="s">
        <v>84</v>
      </c>
      <c r="D106" s="36" t="s">
        <v>297</v>
      </c>
      <c r="E106" s="33">
        <v>2017</v>
      </c>
      <c r="F106" s="33" t="s">
        <v>53</v>
      </c>
      <c r="G106" s="33">
        <v>2019</v>
      </c>
      <c r="H106" s="33" t="s">
        <v>53</v>
      </c>
      <c r="I106" s="30" t="s">
        <v>42</v>
      </c>
      <c r="J106" s="30" t="s">
        <v>42</v>
      </c>
      <c r="K106" s="30" t="s">
        <v>42</v>
      </c>
      <c r="L106" s="30" t="s">
        <v>42</v>
      </c>
      <c r="M106" s="30" t="s">
        <v>42</v>
      </c>
      <c r="N106" s="30" t="s">
        <v>42</v>
      </c>
      <c r="O106" s="30" t="s">
        <v>42</v>
      </c>
      <c r="P106" s="30" t="s">
        <v>42</v>
      </c>
      <c r="Q106" s="30" t="s">
        <v>42</v>
      </c>
      <c r="R106" s="30" t="s">
        <v>43</v>
      </c>
      <c r="S106" s="60">
        <v>101676</v>
      </c>
      <c r="T106" s="60">
        <v>20000</v>
      </c>
      <c r="U106" s="60">
        <v>4083</v>
      </c>
      <c r="V106" s="60">
        <v>410</v>
      </c>
      <c r="W106" s="58">
        <f t="shared" si="22"/>
        <v>20.415</v>
      </c>
      <c r="X106" s="86">
        <v>30101</v>
      </c>
      <c r="Y106" s="58">
        <f t="shared" si="23"/>
        <v>29.60482316377513</v>
      </c>
      <c r="Z106" s="93" t="s">
        <v>306</v>
      </c>
      <c r="AA106" s="76" t="s">
        <v>307</v>
      </c>
      <c r="AB106" s="76" t="s">
        <v>308</v>
      </c>
      <c r="AC106" s="76"/>
    </row>
    <row r="107" spans="1:29" s="2" customFormat="1" ht="76.5" customHeight="1">
      <c r="A107" s="30">
        <v>69</v>
      </c>
      <c r="B107" s="30" t="s">
        <v>309</v>
      </c>
      <c r="C107" s="32" t="s">
        <v>84</v>
      </c>
      <c r="D107" s="36" t="s">
        <v>297</v>
      </c>
      <c r="E107" s="33">
        <v>2016</v>
      </c>
      <c r="F107" s="33" t="s">
        <v>41</v>
      </c>
      <c r="G107" s="33" t="s">
        <v>54</v>
      </c>
      <c r="H107" s="33" t="s">
        <v>149</v>
      </c>
      <c r="I107" s="36" t="s">
        <v>42</v>
      </c>
      <c r="J107" s="36" t="s">
        <v>42</v>
      </c>
      <c r="K107" s="36" t="s">
        <v>42</v>
      </c>
      <c r="L107" s="36" t="s">
        <v>42</v>
      </c>
      <c r="M107" s="36" t="s">
        <v>42</v>
      </c>
      <c r="N107" s="36" t="s">
        <v>42</v>
      </c>
      <c r="O107" s="36" t="s">
        <v>42</v>
      </c>
      <c r="P107" s="36" t="s">
        <v>42</v>
      </c>
      <c r="Q107" s="36" t="s">
        <v>42</v>
      </c>
      <c r="R107" s="36" t="s">
        <v>43</v>
      </c>
      <c r="S107" s="60">
        <v>16480</v>
      </c>
      <c r="T107" s="60">
        <v>5786.32</v>
      </c>
      <c r="U107" s="60">
        <v>1982</v>
      </c>
      <c r="V107" s="60">
        <v>16.7</v>
      </c>
      <c r="W107" s="58">
        <f t="shared" si="22"/>
        <v>34.25320410900192</v>
      </c>
      <c r="X107" s="60">
        <v>6773.12</v>
      </c>
      <c r="Y107" s="58">
        <f t="shared" si="23"/>
        <v>41.099029126213594</v>
      </c>
      <c r="Z107" s="77" t="s">
        <v>310</v>
      </c>
      <c r="AA107" s="77" t="s">
        <v>311</v>
      </c>
      <c r="AB107" s="77" t="s">
        <v>312</v>
      </c>
      <c r="AC107" s="76"/>
    </row>
    <row r="108" spans="1:29" s="6" customFormat="1" ht="189" customHeight="1">
      <c r="A108" s="30">
        <v>70</v>
      </c>
      <c r="B108" s="30" t="s">
        <v>313</v>
      </c>
      <c r="C108" s="30" t="s">
        <v>124</v>
      </c>
      <c r="D108" s="30" t="s">
        <v>314</v>
      </c>
      <c r="E108" s="33">
        <v>2016</v>
      </c>
      <c r="F108" s="33">
        <v>11</v>
      </c>
      <c r="G108" s="33">
        <v>2018</v>
      </c>
      <c r="H108" s="33">
        <v>12</v>
      </c>
      <c r="I108" s="30" t="s">
        <v>42</v>
      </c>
      <c r="J108" s="30" t="s">
        <v>42</v>
      </c>
      <c r="K108" s="30" t="s">
        <v>43</v>
      </c>
      <c r="L108" s="30" t="s">
        <v>42</v>
      </c>
      <c r="M108" s="30" t="s">
        <v>42</v>
      </c>
      <c r="N108" s="30" t="s">
        <v>42</v>
      </c>
      <c r="O108" s="30" t="s">
        <v>42</v>
      </c>
      <c r="P108" s="30" t="s">
        <v>42</v>
      </c>
      <c r="Q108" s="30" t="s">
        <v>43</v>
      </c>
      <c r="R108" s="30" t="s">
        <v>42</v>
      </c>
      <c r="S108" s="60">
        <v>13620.61</v>
      </c>
      <c r="T108" s="60">
        <v>2000</v>
      </c>
      <c r="U108" s="60">
        <v>351</v>
      </c>
      <c r="V108" s="60">
        <v>80</v>
      </c>
      <c r="W108" s="58">
        <f t="shared" si="22"/>
        <v>17.549999999999997</v>
      </c>
      <c r="X108" s="60">
        <v>4993</v>
      </c>
      <c r="Y108" s="58">
        <f t="shared" si="23"/>
        <v>36.65768273227117</v>
      </c>
      <c r="Z108" s="77" t="s">
        <v>315</v>
      </c>
      <c r="AA108" s="77" t="s">
        <v>316</v>
      </c>
      <c r="AB108" s="77" t="s">
        <v>317</v>
      </c>
      <c r="AC108" s="76"/>
    </row>
    <row r="109" spans="1:29" s="2" customFormat="1" ht="30" customHeight="1">
      <c r="A109" s="28" t="s">
        <v>318</v>
      </c>
      <c r="B109" s="29"/>
      <c r="C109" s="29"/>
      <c r="D109" s="29"/>
      <c r="E109" s="29"/>
      <c r="F109" s="29"/>
      <c r="G109" s="29"/>
      <c r="H109" s="29"/>
      <c r="I109" s="29"/>
      <c r="J109" s="29"/>
      <c r="K109" s="29"/>
      <c r="L109" s="29"/>
      <c r="M109" s="29"/>
      <c r="N109" s="29"/>
      <c r="O109" s="29"/>
      <c r="P109" s="29"/>
      <c r="Q109" s="29"/>
      <c r="R109" s="56"/>
      <c r="S109" s="57">
        <f aca="true" t="shared" si="35" ref="S109:X109">SUM(S110:S113)</f>
        <v>43379.01</v>
      </c>
      <c r="T109" s="57">
        <f t="shared" si="35"/>
        <v>25872.510000000002</v>
      </c>
      <c r="U109" s="57">
        <f t="shared" si="35"/>
        <v>1120.6</v>
      </c>
      <c r="V109" s="57">
        <f t="shared" si="35"/>
        <v>156.6</v>
      </c>
      <c r="W109" s="58">
        <f t="shared" si="22"/>
        <v>4.33123805923739</v>
      </c>
      <c r="X109" s="57">
        <f t="shared" si="35"/>
        <v>5570.09872</v>
      </c>
      <c r="Y109" s="58">
        <f t="shared" si="23"/>
        <v>12.84053905333478</v>
      </c>
      <c r="Z109" s="76"/>
      <c r="AA109" s="76"/>
      <c r="AB109" s="76"/>
      <c r="AC109" s="76"/>
    </row>
    <row r="110" spans="1:29" s="6" customFormat="1" ht="81.75" customHeight="1">
      <c r="A110" s="30">
        <v>71</v>
      </c>
      <c r="B110" s="30" t="s">
        <v>319</v>
      </c>
      <c r="C110" s="30" t="s">
        <v>320</v>
      </c>
      <c r="D110" s="30" t="s">
        <v>321</v>
      </c>
      <c r="E110" s="33">
        <v>2018</v>
      </c>
      <c r="F110" s="33" t="s">
        <v>58</v>
      </c>
      <c r="G110" s="33">
        <v>2018</v>
      </c>
      <c r="H110" s="33" t="s">
        <v>48</v>
      </c>
      <c r="I110" s="30" t="s">
        <v>42</v>
      </c>
      <c r="J110" s="30" t="s">
        <v>66</v>
      </c>
      <c r="K110" s="30" t="s">
        <v>66</v>
      </c>
      <c r="L110" s="30" t="s">
        <v>43</v>
      </c>
      <c r="M110" s="30" t="s">
        <v>43</v>
      </c>
      <c r="N110" s="30" t="s">
        <v>43</v>
      </c>
      <c r="O110" s="30" t="s">
        <v>43</v>
      </c>
      <c r="P110" s="30" t="s">
        <v>43</v>
      </c>
      <c r="Q110" s="30" t="s">
        <v>43</v>
      </c>
      <c r="R110" s="30" t="s">
        <v>43</v>
      </c>
      <c r="S110" s="60">
        <v>7474</v>
      </c>
      <c r="T110" s="60">
        <v>4000</v>
      </c>
      <c r="U110" s="60"/>
      <c r="V110" s="60"/>
      <c r="W110" s="58">
        <f t="shared" si="22"/>
        <v>0</v>
      </c>
      <c r="X110" s="87">
        <v>66.79872</v>
      </c>
      <c r="Y110" s="58">
        <f t="shared" si="23"/>
        <v>0.8937479261439658</v>
      </c>
      <c r="Z110" s="77" t="s">
        <v>322</v>
      </c>
      <c r="AA110" s="77" t="s">
        <v>323</v>
      </c>
      <c r="AB110" s="77" t="s">
        <v>324</v>
      </c>
      <c r="AC110" s="76"/>
    </row>
    <row r="111" spans="1:29" s="2" customFormat="1" ht="142.5" customHeight="1">
      <c r="A111" s="30">
        <v>72</v>
      </c>
      <c r="B111" s="30" t="s">
        <v>325</v>
      </c>
      <c r="C111" s="30" t="s">
        <v>84</v>
      </c>
      <c r="D111" s="36" t="s">
        <v>326</v>
      </c>
      <c r="E111" s="34" t="s">
        <v>54</v>
      </c>
      <c r="F111" s="34" t="s">
        <v>58</v>
      </c>
      <c r="G111" s="34">
        <v>2018</v>
      </c>
      <c r="H111" s="34" t="s">
        <v>41</v>
      </c>
      <c r="I111" s="40" t="s">
        <v>42</v>
      </c>
      <c r="J111" s="40" t="s">
        <v>42</v>
      </c>
      <c r="K111" s="40" t="s">
        <v>43</v>
      </c>
      <c r="L111" s="40" t="s">
        <v>42</v>
      </c>
      <c r="M111" s="40" t="s">
        <v>43</v>
      </c>
      <c r="N111" s="40" t="s">
        <v>43</v>
      </c>
      <c r="O111" s="40" t="s">
        <v>43</v>
      </c>
      <c r="P111" s="40" t="s">
        <v>42</v>
      </c>
      <c r="Q111" s="40" t="s">
        <v>43</v>
      </c>
      <c r="R111" s="40" t="s">
        <v>43</v>
      </c>
      <c r="S111" s="60">
        <v>15287.01</v>
      </c>
      <c r="T111" s="88">
        <v>9755.51</v>
      </c>
      <c r="U111" s="89">
        <v>1074</v>
      </c>
      <c r="V111" s="88">
        <v>110</v>
      </c>
      <c r="W111" s="58">
        <f t="shared" si="22"/>
        <v>11.009163026843291</v>
      </c>
      <c r="X111" s="89">
        <v>5398</v>
      </c>
      <c r="Y111" s="58">
        <f t="shared" si="23"/>
        <v>35.31102550466049</v>
      </c>
      <c r="Z111" s="94" t="s">
        <v>327</v>
      </c>
      <c r="AA111" s="94" t="s">
        <v>328</v>
      </c>
      <c r="AB111" s="94"/>
      <c r="AC111" s="76" t="s">
        <v>329</v>
      </c>
    </row>
    <row r="112" spans="1:29" s="2" customFormat="1" ht="90" customHeight="1">
      <c r="A112" s="30">
        <v>73</v>
      </c>
      <c r="B112" s="30" t="s">
        <v>330</v>
      </c>
      <c r="C112" s="30" t="s">
        <v>84</v>
      </c>
      <c r="D112" s="30" t="s">
        <v>331</v>
      </c>
      <c r="E112" s="34" t="s">
        <v>54</v>
      </c>
      <c r="F112" s="34" t="s">
        <v>115</v>
      </c>
      <c r="G112" s="34" t="s">
        <v>59</v>
      </c>
      <c r="H112" s="34" t="s">
        <v>40</v>
      </c>
      <c r="I112" s="40" t="s">
        <v>43</v>
      </c>
      <c r="J112" s="40" t="s">
        <v>42</v>
      </c>
      <c r="K112" s="40" t="s">
        <v>42</v>
      </c>
      <c r="L112" s="40" t="s">
        <v>43</v>
      </c>
      <c r="M112" s="40" t="s">
        <v>43</v>
      </c>
      <c r="N112" s="40" t="s">
        <v>43</v>
      </c>
      <c r="O112" s="40" t="s">
        <v>43</v>
      </c>
      <c r="P112" s="40" t="s">
        <v>43</v>
      </c>
      <c r="Q112" s="40" t="s">
        <v>43</v>
      </c>
      <c r="R112" s="40" t="s">
        <v>43</v>
      </c>
      <c r="S112" s="60">
        <v>13500</v>
      </c>
      <c r="T112" s="57">
        <v>5000</v>
      </c>
      <c r="U112" s="57"/>
      <c r="V112" s="57"/>
      <c r="W112" s="58">
        <f t="shared" si="22"/>
        <v>0</v>
      </c>
      <c r="X112" s="57"/>
      <c r="Y112" s="58">
        <f t="shared" si="23"/>
        <v>0</v>
      </c>
      <c r="Z112" s="76" t="s">
        <v>332</v>
      </c>
      <c r="AA112" s="76"/>
      <c r="AB112" s="76"/>
      <c r="AC112" s="76" t="s">
        <v>70</v>
      </c>
    </row>
    <row r="113" spans="1:29" s="2" customFormat="1" ht="93" customHeight="1">
      <c r="A113" s="30">
        <v>74</v>
      </c>
      <c r="B113" s="30" t="s">
        <v>333</v>
      </c>
      <c r="C113" s="32" t="s">
        <v>84</v>
      </c>
      <c r="D113" s="36" t="s">
        <v>297</v>
      </c>
      <c r="E113" s="33" t="s">
        <v>54</v>
      </c>
      <c r="F113" s="33" t="s">
        <v>48</v>
      </c>
      <c r="G113" s="33" t="s">
        <v>59</v>
      </c>
      <c r="H113" s="33" t="s">
        <v>48</v>
      </c>
      <c r="I113" s="36" t="s">
        <v>42</v>
      </c>
      <c r="J113" s="36" t="s">
        <v>42</v>
      </c>
      <c r="K113" s="36" t="s">
        <v>42</v>
      </c>
      <c r="L113" s="36" t="s">
        <v>43</v>
      </c>
      <c r="M113" s="36" t="s">
        <v>43</v>
      </c>
      <c r="N113" s="36" t="s">
        <v>43</v>
      </c>
      <c r="O113" s="36" t="s">
        <v>43</v>
      </c>
      <c r="P113" s="36" t="s">
        <v>42</v>
      </c>
      <c r="Q113" s="36" t="s">
        <v>43</v>
      </c>
      <c r="R113" s="36" t="s">
        <v>43</v>
      </c>
      <c r="S113" s="60">
        <v>7118</v>
      </c>
      <c r="T113" s="60">
        <v>7117</v>
      </c>
      <c r="U113" s="60">
        <v>46.6</v>
      </c>
      <c r="V113" s="60">
        <v>46.6</v>
      </c>
      <c r="W113" s="58">
        <f t="shared" si="22"/>
        <v>0.6547702683715049</v>
      </c>
      <c r="X113" s="86">
        <v>105.3</v>
      </c>
      <c r="Y113" s="58">
        <f t="shared" si="23"/>
        <v>1.4793481314976118</v>
      </c>
      <c r="Z113" s="95" t="s">
        <v>334</v>
      </c>
      <c r="AA113" s="76"/>
      <c r="AB113" s="76"/>
      <c r="AC113" s="76" t="s">
        <v>70</v>
      </c>
    </row>
    <row r="114" spans="1:29" s="3" customFormat="1" ht="30" customHeight="1">
      <c r="A114" s="26" t="s">
        <v>335</v>
      </c>
      <c r="B114" s="27"/>
      <c r="C114" s="27"/>
      <c r="D114" s="27"/>
      <c r="E114" s="27"/>
      <c r="F114" s="27"/>
      <c r="G114" s="27"/>
      <c r="H114" s="27"/>
      <c r="I114" s="27"/>
      <c r="J114" s="27"/>
      <c r="K114" s="27"/>
      <c r="L114" s="27"/>
      <c r="M114" s="27"/>
      <c r="N114" s="27"/>
      <c r="O114" s="27"/>
      <c r="P114" s="27"/>
      <c r="Q114" s="27"/>
      <c r="R114" s="53"/>
      <c r="S114" s="54">
        <f aca="true" t="shared" si="36" ref="S114:X114">SUM(S115,S117)</f>
        <v>141186.88</v>
      </c>
      <c r="T114" s="54">
        <f t="shared" si="36"/>
        <v>8100</v>
      </c>
      <c r="U114" s="54">
        <f t="shared" si="36"/>
        <v>760</v>
      </c>
      <c r="V114" s="54">
        <f t="shared" si="36"/>
        <v>560</v>
      </c>
      <c r="W114" s="55">
        <f t="shared" si="22"/>
        <v>9.382716049382717</v>
      </c>
      <c r="X114" s="54">
        <f t="shared" si="36"/>
        <v>5110</v>
      </c>
      <c r="Y114" s="55">
        <f t="shared" si="23"/>
        <v>3.619316469065681</v>
      </c>
      <c r="Z114" s="74"/>
      <c r="AA114" s="74"/>
      <c r="AB114" s="74"/>
      <c r="AC114" s="74"/>
    </row>
    <row r="115" spans="1:29" s="2" customFormat="1" ht="30" customHeight="1">
      <c r="A115" s="28" t="s">
        <v>139</v>
      </c>
      <c r="B115" s="29"/>
      <c r="C115" s="29"/>
      <c r="D115" s="29"/>
      <c r="E115" s="29"/>
      <c r="F115" s="29"/>
      <c r="G115" s="29"/>
      <c r="H115" s="29"/>
      <c r="I115" s="29"/>
      <c r="J115" s="29"/>
      <c r="K115" s="29"/>
      <c r="L115" s="29"/>
      <c r="M115" s="29"/>
      <c r="N115" s="29"/>
      <c r="O115" s="29"/>
      <c r="P115" s="29"/>
      <c r="Q115" s="29"/>
      <c r="R115" s="56"/>
      <c r="S115" s="57">
        <f aca="true" t="shared" si="37" ref="S115:X115">SUM(S116)</f>
        <v>12098</v>
      </c>
      <c r="T115" s="57">
        <f t="shared" si="37"/>
        <v>3000</v>
      </c>
      <c r="U115" s="57">
        <f t="shared" si="37"/>
        <v>760</v>
      </c>
      <c r="V115" s="57">
        <f t="shared" si="37"/>
        <v>560</v>
      </c>
      <c r="W115" s="58">
        <f t="shared" si="22"/>
        <v>25.333333333333336</v>
      </c>
      <c r="X115" s="57">
        <f t="shared" si="37"/>
        <v>5110</v>
      </c>
      <c r="Y115" s="58">
        <f t="shared" si="23"/>
        <v>42.23838651016697</v>
      </c>
      <c r="Z115" s="76"/>
      <c r="AA115" s="76"/>
      <c r="AB115" s="76"/>
      <c r="AC115" s="76"/>
    </row>
    <row r="116" spans="1:29" s="2" customFormat="1" ht="60.75" customHeight="1">
      <c r="A116" s="30">
        <v>75</v>
      </c>
      <c r="B116" s="30" t="s">
        <v>336</v>
      </c>
      <c r="C116" s="30" t="s">
        <v>124</v>
      </c>
      <c r="D116" s="30" t="s">
        <v>337</v>
      </c>
      <c r="E116" s="33">
        <v>2017</v>
      </c>
      <c r="F116" s="33" t="s">
        <v>162</v>
      </c>
      <c r="G116" s="33">
        <v>2018</v>
      </c>
      <c r="H116" s="33">
        <v>10</v>
      </c>
      <c r="I116" s="30" t="s">
        <v>42</v>
      </c>
      <c r="J116" s="30" t="s">
        <v>42</v>
      </c>
      <c r="K116" s="30" t="s">
        <v>66</v>
      </c>
      <c r="L116" s="30" t="s">
        <v>42</v>
      </c>
      <c r="M116" s="30" t="s">
        <v>42</v>
      </c>
      <c r="N116" s="30" t="s">
        <v>42</v>
      </c>
      <c r="O116" s="30" t="s">
        <v>42</v>
      </c>
      <c r="P116" s="30" t="s">
        <v>42</v>
      </c>
      <c r="Q116" s="30" t="s">
        <v>42</v>
      </c>
      <c r="R116" s="30" t="s">
        <v>66</v>
      </c>
      <c r="S116" s="60">
        <v>12098</v>
      </c>
      <c r="T116" s="60">
        <v>3000</v>
      </c>
      <c r="U116" s="60">
        <v>760</v>
      </c>
      <c r="V116" s="60">
        <v>560</v>
      </c>
      <c r="W116" s="58">
        <f t="shared" si="22"/>
        <v>25.333333333333336</v>
      </c>
      <c r="X116" s="60">
        <v>5110</v>
      </c>
      <c r="Y116" s="58">
        <f t="shared" si="23"/>
        <v>42.23838651016697</v>
      </c>
      <c r="Z116" s="76" t="s">
        <v>338</v>
      </c>
      <c r="AA116" s="76"/>
      <c r="AB116" s="76"/>
      <c r="AC116" s="76"/>
    </row>
    <row r="117" spans="1:29" s="2" customFormat="1" ht="30" customHeight="1">
      <c r="A117" s="28" t="s">
        <v>143</v>
      </c>
      <c r="B117" s="29"/>
      <c r="C117" s="29"/>
      <c r="D117" s="29"/>
      <c r="E117" s="29"/>
      <c r="F117" s="29"/>
      <c r="G117" s="29"/>
      <c r="H117" s="29"/>
      <c r="I117" s="29"/>
      <c r="J117" s="29"/>
      <c r="K117" s="29"/>
      <c r="L117" s="29"/>
      <c r="M117" s="29"/>
      <c r="N117" s="29"/>
      <c r="O117" s="29"/>
      <c r="P117" s="29"/>
      <c r="Q117" s="29"/>
      <c r="R117" s="56"/>
      <c r="S117" s="57">
        <f>SUM(S118)</f>
        <v>129088.88</v>
      </c>
      <c r="T117" s="57">
        <f>SUM(T118)</f>
        <v>5100</v>
      </c>
      <c r="U117" s="57">
        <f>SUM(U118)</f>
        <v>0</v>
      </c>
      <c r="V117" s="57">
        <f>SUM(V118)</f>
        <v>0</v>
      </c>
      <c r="W117" s="58">
        <f t="shared" si="22"/>
        <v>0</v>
      </c>
      <c r="X117" s="57">
        <f>SUM(X118)</f>
        <v>0</v>
      </c>
      <c r="Y117" s="58">
        <f t="shared" si="23"/>
        <v>0</v>
      </c>
      <c r="Z117" s="76"/>
      <c r="AA117" s="76"/>
      <c r="AB117" s="76"/>
      <c r="AC117" s="76"/>
    </row>
    <row r="118" spans="1:29" s="5" customFormat="1" ht="84.75" customHeight="1">
      <c r="A118" s="30">
        <v>76</v>
      </c>
      <c r="B118" s="30" t="s">
        <v>339</v>
      </c>
      <c r="C118" s="30" t="s">
        <v>124</v>
      </c>
      <c r="D118" s="30" t="s">
        <v>337</v>
      </c>
      <c r="E118" s="34">
        <v>2018</v>
      </c>
      <c r="F118" s="34" t="s">
        <v>111</v>
      </c>
      <c r="G118" s="34">
        <v>2019</v>
      </c>
      <c r="H118" s="34">
        <v>12</v>
      </c>
      <c r="I118" s="40" t="s">
        <v>42</v>
      </c>
      <c r="J118" s="40" t="s">
        <v>42</v>
      </c>
      <c r="K118" s="40" t="s">
        <v>42</v>
      </c>
      <c r="L118" s="40" t="s">
        <v>43</v>
      </c>
      <c r="M118" s="40" t="s">
        <v>43</v>
      </c>
      <c r="N118" s="40" t="s">
        <v>43</v>
      </c>
      <c r="O118" s="40" t="s">
        <v>43</v>
      </c>
      <c r="P118" s="40" t="s">
        <v>43</v>
      </c>
      <c r="Q118" s="40" t="s">
        <v>43</v>
      </c>
      <c r="R118" s="40" t="s">
        <v>43</v>
      </c>
      <c r="S118" s="57">
        <v>129088.88</v>
      </c>
      <c r="T118" s="60">
        <v>5100</v>
      </c>
      <c r="U118" s="60"/>
      <c r="V118" s="60"/>
      <c r="W118" s="58">
        <f t="shared" si="22"/>
        <v>0</v>
      </c>
      <c r="X118" s="60"/>
      <c r="Y118" s="58">
        <f t="shared" si="23"/>
        <v>0</v>
      </c>
      <c r="Z118" s="76" t="s">
        <v>340</v>
      </c>
      <c r="AA118" s="76"/>
      <c r="AB118" s="76"/>
      <c r="AC118" s="76" t="s">
        <v>70</v>
      </c>
    </row>
    <row r="119" spans="1:29" s="3" customFormat="1" ht="30" customHeight="1">
      <c r="A119" s="26" t="s">
        <v>341</v>
      </c>
      <c r="B119" s="27"/>
      <c r="C119" s="27"/>
      <c r="D119" s="27"/>
      <c r="E119" s="27"/>
      <c r="F119" s="27"/>
      <c r="G119" s="27"/>
      <c r="H119" s="27"/>
      <c r="I119" s="27"/>
      <c r="J119" s="27"/>
      <c r="K119" s="27"/>
      <c r="L119" s="27"/>
      <c r="M119" s="27"/>
      <c r="N119" s="27"/>
      <c r="O119" s="27"/>
      <c r="P119" s="27"/>
      <c r="Q119" s="27"/>
      <c r="R119" s="53"/>
      <c r="S119" s="54">
        <f aca="true" t="shared" si="38" ref="S119:X119">SUM(S120)</f>
        <v>81988</v>
      </c>
      <c r="T119" s="54">
        <f t="shared" si="38"/>
        <v>31000</v>
      </c>
      <c r="U119" s="54">
        <f t="shared" si="38"/>
        <v>1017</v>
      </c>
      <c r="V119" s="54">
        <f t="shared" si="38"/>
        <v>537</v>
      </c>
      <c r="W119" s="55">
        <f t="shared" si="22"/>
        <v>3.2806451612903227</v>
      </c>
      <c r="X119" s="54">
        <f t="shared" si="38"/>
        <v>7486</v>
      </c>
      <c r="Y119" s="55">
        <f t="shared" si="23"/>
        <v>9.1306044787042</v>
      </c>
      <c r="Z119" s="74"/>
      <c r="AA119" s="74"/>
      <c r="AB119" s="74"/>
      <c r="AC119" s="74"/>
    </row>
    <row r="120" spans="1:29" s="2" customFormat="1" ht="190.5" customHeight="1">
      <c r="A120" s="30">
        <v>77</v>
      </c>
      <c r="B120" s="30" t="s">
        <v>342</v>
      </c>
      <c r="C120" s="30" t="s">
        <v>291</v>
      </c>
      <c r="D120" s="36" t="s">
        <v>343</v>
      </c>
      <c r="E120" s="33" t="s">
        <v>39</v>
      </c>
      <c r="F120" s="34" t="s">
        <v>111</v>
      </c>
      <c r="G120" s="34" t="s">
        <v>54</v>
      </c>
      <c r="H120" s="34" t="s">
        <v>53</v>
      </c>
      <c r="I120" s="40" t="s">
        <v>42</v>
      </c>
      <c r="J120" s="40" t="s">
        <v>42</v>
      </c>
      <c r="K120" s="40" t="s">
        <v>42</v>
      </c>
      <c r="L120" s="40" t="s">
        <v>42</v>
      </c>
      <c r="M120" s="40" t="s">
        <v>42</v>
      </c>
      <c r="N120" s="40" t="s">
        <v>42</v>
      </c>
      <c r="O120" s="40" t="s">
        <v>42</v>
      </c>
      <c r="P120" s="40" t="s">
        <v>42</v>
      </c>
      <c r="Q120" s="40" t="s">
        <v>42</v>
      </c>
      <c r="R120" s="40" t="s">
        <v>42</v>
      </c>
      <c r="S120" s="57">
        <v>81988</v>
      </c>
      <c r="T120" s="57">
        <v>31000</v>
      </c>
      <c r="U120" s="57">
        <v>1017</v>
      </c>
      <c r="V120" s="57">
        <v>537</v>
      </c>
      <c r="W120" s="58">
        <f t="shared" si="22"/>
        <v>3.2806451612903227</v>
      </c>
      <c r="X120" s="57">
        <v>7486</v>
      </c>
      <c r="Y120" s="58">
        <f t="shared" si="23"/>
        <v>9.1306044787042</v>
      </c>
      <c r="Z120" s="76" t="s">
        <v>344</v>
      </c>
      <c r="AA120" s="76" t="s">
        <v>345</v>
      </c>
      <c r="AB120" s="76" t="s">
        <v>346</v>
      </c>
      <c r="AC120" s="76"/>
    </row>
    <row r="121" spans="1:29" s="3" customFormat="1" ht="30" customHeight="1">
      <c r="A121" s="26" t="s">
        <v>347</v>
      </c>
      <c r="B121" s="27"/>
      <c r="C121" s="27"/>
      <c r="D121" s="27"/>
      <c r="E121" s="27"/>
      <c r="F121" s="27"/>
      <c r="G121" s="27"/>
      <c r="H121" s="27"/>
      <c r="I121" s="27"/>
      <c r="J121" s="27"/>
      <c r="K121" s="27"/>
      <c r="L121" s="27"/>
      <c r="M121" s="27"/>
      <c r="N121" s="27"/>
      <c r="O121" s="27"/>
      <c r="P121" s="27"/>
      <c r="Q121" s="27"/>
      <c r="R121" s="53"/>
      <c r="S121" s="54">
        <f aca="true" t="shared" si="39" ref="S121:X121">SUM(S122)</f>
        <v>47237.87</v>
      </c>
      <c r="T121" s="54">
        <f t="shared" si="39"/>
        <v>560</v>
      </c>
      <c r="U121" s="54">
        <f t="shared" si="39"/>
        <v>0</v>
      </c>
      <c r="V121" s="54">
        <f t="shared" si="39"/>
        <v>0</v>
      </c>
      <c r="W121" s="55">
        <f t="shared" si="22"/>
        <v>0</v>
      </c>
      <c r="X121" s="54">
        <f t="shared" si="39"/>
        <v>0</v>
      </c>
      <c r="Y121" s="55">
        <f t="shared" si="23"/>
        <v>0</v>
      </c>
      <c r="Z121" s="74"/>
      <c r="AA121" s="74"/>
      <c r="AB121" s="74"/>
      <c r="AC121" s="74"/>
    </row>
    <row r="122" spans="1:29" s="2" customFormat="1" ht="111" customHeight="1">
      <c r="A122" s="30">
        <v>78</v>
      </c>
      <c r="B122" s="30" t="s">
        <v>348</v>
      </c>
      <c r="C122" s="30" t="s">
        <v>349</v>
      </c>
      <c r="D122" s="30" t="s">
        <v>350</v>
      </c>
      <c r="E122" s="34" t="s">
        <v>54</v>
      </c>
      <c r="F122" s="34" t="s">
        <v>175</v>
      </c>
      <c r="G122" s="34">
        <v>2019</v>
      </c>
      <c r="H122" s="34">
        <v>12</v>
      </c>
      <c r="I122" s="40" t="s">
        <v>43</v>
      </c>
      <c r="J122" s="40" t="s">
        <v>42</v>
      </c>
      <c r="K122" s="40" t="s">
        <v>43</v>
      </c>
      <c r="L122" s="40" t="s">
        <v>43</v>
      </c>
      <c r="M122" s="40" t="s">
        <v>43</v>
      </c>
      <c r="N122" s="40" t="s">
        <v>43</v>
      </c>
      <c r="O122" s="40" t="s">
        <v>43</v>
      </c>
      <c r="P122" s="40" t="s">
        <v>43</v>
      </c>
      <c r="Q122" s="40" t="s">
        <v>43</v>
      </c>
      <c r="R122" s="40" t="s">
        <v>42</v>
      </c>
      <c r="S122" s="60">
        <v>47237.87</v>
      </c>
      <c r="T122" s="60">
        <v>560</v>
      </c>
      <c r="U122" s="60"/>
      <c r="V122" s="60"/>
      <c r="W122" s="58">
        <f t="shared" si="22"/>
        <v>0</v>
      </c>
      <c r="X122" s="60"/>
      <c r="Y122" s="58">
        <f t="shared" si="23"/>
        <v>0</v>
      </c>
      <c r="Z122" s="76" t="s">
        <v>351</v>
      </c>
      <c r="AA122" s="76"/>
      <c r="AB122" s="76"/>
      <c r="AC122" s="76" t="s">
        <v>70</v>
      </c>
    </row>
    <row r="123" spans="1:29" s="3" customFormat="1" ht="30" customHeight="1">
      <c r="A123" s="26" t="s">
        <v>352</v>
      </c>
      <c r="B123" s="27"/>
      <c r="C123" s="27"/>
      <c r="D123" s="27"/>
      <c r="E123" s="27"/>
      <c r="F123" s="27"/>
      <c r="G123" s="27"/>
      <c r="H123" s="27"/>
      <c r="I123" s="27"/>
      <c r="J123" s="27"/>
      <c r="K123" s="27"/>
      <c r="L123" s="27"/>
      <c r="M123" s="27"/>
      <c r="N123" s="27"/>
      <c r="O123" s="27"/>
      <c r="P123" s="27"/>
      <c r="Q123" s="27"/>
      <c r="R123" s="53"/>
      <c r="S123" s="54">
        <f aca="true" t="shared" si="40" ref="S123:X123">SUM(S124,S126,S128,S131,S139,S141,S143,S145)</f>
        <v>993353.7</v>
      </c>
      <c r="T123" s="54">
        <f t="shared" si="40"/>
        <v>57110</v>
      </c>
      <c r="U123" s="54">
        <f t="shared" si="40"/>
        <v>51</v>
      </c>
      <c r="V123" s="54">
        <f t="shared" si="40"/>
        <v>30</v>
      </c>
      <c r="W123" s="55">
        <f t="shared" si="22"/>
        <v>0.08930134827525828</v>
      </c>
      <c r="X123" s="54">
        <f t="shared" si="40"/>
        <v>264</v>
      </c>
      <c r="Y123" s="55">
        <f t="shared" si="23"/>
        <v>0.026576636297826244</v>
      </c>
      <c r="Z123" s="74"/>
      <c r="AA123" s="74"/>
      <c r="AB123" s="74"/>
      <c r="AC123" s="74"/>
    </row>
    <row r="124" spans="1:29" s="3" customFormat="1" ht="30" customHeight="1">
      <c r="A124" s="26" t="s">
        <v>353</v>
      </c>
      <c r="B124" s="27"/>
      <c r="C124" s="27"/>
      <c r="D124" s="27"/>
      <c r="E124" s="27"/>
      <c r="F124" s="27"/>
      <c r="G124" s="27"/>
      <c r="H124" s="27"/>
      <c r="I124" s="27"/>
      <c r="J124" s="27"/>
      <c r="K124" s="27"/>
      <c r="L124" s="27"/>
      <c r="M124" s="27"/>
      <c r="N124" s="27"/>
      <c r="O124" s="27"/>
      <c r="P124" s="27"/>
      <c r="Q124" s="27"/>
      <c r="R124" s="53"/>
      <c r="S124" s="54">
        <f aca="true" t="shared" si="41" ref="S124:X124">SUM(S125)</f>
        <v>21020</v>
      </c>
      <c r="T124" s="54">
        <f t="shared" si="41"/>
        <v>15300</v>
      </c>
      <c r="U124" s="54">
        <f t="shared" si="41"/>
        <v>0</v>
      </c>
      <c r="V124" s="54">
        <f t="shared" si="41"/>
        <v>0</v>
      </c>
      <c r="W124" s="55">
        <f t="shared" si="22"/>
        <v>0</v>
      </c>
      <c r="X124" s="54">
        <f t="shared" si="41"/>
        <v>0</v>
      </c>
      <c r="Y124" s="55">
        <f t="shared" si="23"/>
        <v>0</v>
      </c>
      <c r="Z124" s="74"/>
      <c r="AA124" s="74"/>
      <c r="AB124" s="74"/>
      <c r="AC124" s="74"/>
    </row>
    <row r="125" spans="1:29" s="2" customFormat="1" ht="100.5" customHeight="1">
      <c r="A125" s="30">
        <v>1</v>
      </c>
      <c r="B125" s="30" t="s">
        <v>354</v>
      </c>
      <c r="C125" s="32" t="s">
        <v>84</v>
      </c>
      <c r="D125" s="30" t="s">
        <v>141</v>
      </c>
      <c r="E125" s="34">
        <v>2018</v>
      </c>
      <c r="F125" s="34" t="s">
        <v>175</v>
      </c>
      <c r="G125" s="34">
        <v>2019</v>
      </c>
      <c r="H125" s="34" t="s">
        <v>53</v>
      </c>
      <c r="I125" s="39" t="s">
        <v>43</v>
      </c>
      <c r="J125" s="39" t="s">
        <v>43</v>
      </c>
      <c r="K125" s="39" t="s">
        <v>43</v>
      </c>
      <c r="L125" s="39" t="s">
        <v>43</v>
      </c>
      <c r="M125" s="39" t="s">
        <v>43</v>
      </c>
      <c r="N125" s="39" t="s">
        <v>43</v>
      </c>
      <c r="O125" s="39" t="s">
        <v>43</v>
      </c>
      <c r="P125" s="39" t="s">
        <v>43</v>
      </c>
      <c r="Q125" s="39" t="s">
        <v>43</v>
      </c>
      <c r="R125" s="39" t="s">
        <v>43</v>
      </c>
      <c r="S125" s="57">
        <v>21020</v>
      </c>
      <c r="T125" s="57">
        <v>15300</v>
      </c>
      <c r="U125" s="57"/>
      <c r="V125" s="57"/>
      <c r="W125" s="58">
        <f t="shared" si="22"/>
        <v>0</v>
      </c>
      <c r="X125" s="57"/>
      <c r="Y125" s="58">
        <f t="shared" si="23"/>
        <v>0</v>
      </c>
      <c r="Z125" s="76" t="s">
        <v>355</v>
      </c>
      <c r="AA125" s="76"/>
      <c r="AB125" s="76"/>
      <c r="AC125" s="76" t="s">
        <v>70</v>
      </c>
    </row>
    <row r="126" spans="1:29" s="3" customFormat="1" ht="30" customHeight="1">
      <c r="A126" s="26" t="s">
        <v>356</v>
      </c>
      <c r="B126" s="27"/>
      <c r="C126" s="27"/>
      <c r="D126" s="27"/>
      <c r="E126" s="27"/>
      <c r="F126" s="27"/>
      <c r="G126" s="27"/>
      <c r="H126" s="27"/>
      <c r="I126" s="27"/>
      <c r="J126" s="27"/>
      <c r="K126" s="27"/>
      <c r="L126" s="27"/>
      <c r="M126" s="27"/>
      <c r="N126" s="27"/>
      <c r="O126" s="27"/>
      <c r="P126" s="27"/>
      <c r="Q126" s="27"/>
      <c r="R126" s="53"/>
      <c r="S126" s="54">
        <f aca="true" t="shared" si="42" ref="S126:X126">SUM(S127)</f>
        <v>6703</v>
      </c>
      <c r="T126" s="54">
        <f t="shared" si="42"/>
        <v>1500</v>
      </c>
      <c r="U126" s="54">
        <f t="shared" si="42"/>
        <v>30</v>
      </c>
      <c r="V126" s="54">
        <f t="shared" si="42"/>
        <v>30</v>
      </c>
      <c r="W126" s="55">
        <f t="shared" si="22"/>
        <v>2</v>
      </c>
      <c r="X126" s="54">
        <f t="shared" si="42"/>
        <v>30</v>
      </c>
      <c r="Y126" s="55">
        <f t="shared" si="23"/>
        <v>0.4475607936744741</v>
      </c>
      <c r="Z126" s="74"/>
      <c r="AA126" s="74"/>
      <c r="AB126" s="74"/>
      <c r="AC126" s="74"/>
    </row>
    <row r="127" spans="1:29" s="2" customFormat="1" ht="67.5" customHeight="1">
      <c r="A127" s="30">
        <v>2</v>
      </c>
      <c r="B127" s="30" t="s">
        <v>357</v>
      </c>
      <c r="C127" s="30" t="s">
        <v>84</v>
      </c>
      <c r="D127" s="30" t="s">
        <v>170</v>
      </c>
      <c r="E127" s="33">
        <v>2018</v>
      </c>
      <c r="F127" s="33" t="s">
        <v>72</v>
      </c>
      <c r="G127" s="33">
        <v>2019</v>
      </c>
      <c r="H127" s="33" t="s">
        <v>48</v>
      </c>
      <c r="I127" s="30" t="s">
        <v>42</v>
      </c>
      <c r="J127" s="30" t="s">
        <v>43</v>
      </c>
      <c r="K127" s="30" t="s">
        <v>43</v>
      </c>
      <c r="L127" s="30" t="s">
        <v>43</v>
      </c>
      <c r="M127" s="30" t="s">
        <v>43</v>
      </c>
      <c r="N127" s="30" t="s">
        <v>43</v>
      </c>
      <c r="O127" s="30" t="s">
        <v>43</v>
      </c>
      <c r="P127" s="30" t="s">
        <v>43</v>
      </c>
      <c r="Q127" s="30" t="s">
        <v>43</v>
      </c>
      <c r="R127" s="30" t="s">
        <v>43</v>
      </c>
      <c r="S127" s="60">
        <v>6703</v>
      </c>
      <c r="T127" s="60">
        <v>1500</v>
      </c>
      <c r="U127" s="60">
        <v>30</v>
      </c>
      <c r="V127" s="60">
        <v>30</v>
      </c>
      <c r="W127" s="58">
        <f t="shared" si="22"/>
        <v>2</v>
      </c>
      <c r="X127" s="60">
        <v>30</v>
      </c>
      <c r="Y127" s="58">
        <f t="shared" si="23"/>
        <v>0.4475607936744741</v>
      </c>
      <c r="Z127" s="82" t="s">
        <v>358</v>
      </c>
      <c r="AA127" s="76"/>
      <c r="AB127" s="76"/>
      <c r="AC127" s="76" t="s">
        <v>70</v>
      </c>
    </row>
    <row r="128" spans="1:29" s="3" customFormat="1" ht="30" customHeight="1">
      <c r="A128" s="26" t="s">
        <v>359</v>
      </c>
      <c r="B128" s="27"/>
      <c r="C128" s="27"/>
      <c r="D128" s="27"/>
      <c r="E128" s="27"/>
      <c r="F128" s="27"/>
      <c r="G128" s="27"/>
      <c r="H128" s="27"/>
      <c r="I128" s="27"/>
      <c r="J128" s="27"/>
      <c r="K128" s="27"/>
      <c r="L128" s="27"/>
      <c r="M128" s="27"/>
      <c r="N128" s="27"/>
      <c r="O128" s="27"/>
      <c r="P128" s="27"/>
      <c r="Q128" s="27"/>
      <c r="R128" s="53"/>
      <c r="S128" s="54">
        <f aca="true" t="shared" si="43" ref="S128:X128">SUM(S129:S130)</f>
        <v>48904</v>
      </c>
      <c r="T128" s="54">
        <f t="shared" si="43"/>
        <v>20499</v>
      </c>
      <c r="U128" s="54">
        <f t="shared" si="43"/>
        <v>0</v>
      </c>
      <c r="V128" s="54">
        <f t="shared" si="43"/>
        <v>0</v>
      </c>
      <c r="W128" s="55">
        <f t="shared" si="22"/>
        <v>0</v>
      </c>
      <c r="X128" s="54">
        <f t="shared" si="43"/>
        <v>0</v>
      </c>
      <c r="Y128" s="55">
        <f t="shared" si="23"/>
        <v>0</v>
      </c>
      <c r="Z128" s="74"/>
      <c r="AA128" s="74"/>
      <c r="AB128" s="74"/>
      <c r="AC128" s="74"/>
    </row>
    <row r="129" spans="1:29" s="2" customFormat="1" ht="82.5" customHeight="1">
      <c r="A129" s="30">
        <v>3</v>
      </c>
      <c r="B129" s="30" t="s">
        <v>360</v>
      </c>
      <c r="C129" s="32" t="s">
        <v>84</v>
      </c>
      <c r="D129" s="30" t="s">
        <v>221</v>
      </c>
      <c r="E129" s="34">
        <v>2018</v>
      </c>
      <c r="F129" s="34" t="s">
        <v>175</v>
      </c>
      <c r="G129" s="34">
        <v>2019</v>
      </c>
      <c r="H129" s="34" t="s">
        <v>175</v>
      </c>
      <c r="I129" s="40" t="s">
        <v>43</v>
      </c>
      <c r="J129" s="40" t="s">
        <v>43</v>
      </c>
      <c r="K129" s="40" t="s">
        <v>43</v>
      </c>
      <c r="L129" s="40" t="s">
        <v>43</v>
      </c>
      <c r="M129" s="40" t="s">
        <v>43</v>
      </c>
      <c r="N129" s="40" t="s">
        <v>43</v>
      </c>
      <c r="O129" s="40" t="s">
        <v>43</v>
      </c>
      <c r="P129" s="40" t="s">
        <v>43</v>
      </c>
      <c r="Q129" s="40" t="s">
        <v>43</v>
      </c>
      <c r="R129" s="40" t="s">
        <v>43</v>
      </c>
      <c r="S129" s="57">
        <v>21807</v>
      </c>
      <c r="T129" s="57">
        <v>8723</v>
      </c>
      <c r="U129" s="57"/>
      <c r="V129" s="57"/>
      <c r="W129" s="58">
        <f t="shared" si="22"/>
        <v>0</v>
      </c>
      <c r="X129" s="57"/>
      <c r="Y129" s="58">
        <f t="shared" si="23"/>
        <v>0</v>
      </c>
      <c r="Z129" s="77" t="s">
        <v>361</v>
      </c>
      <c r="AA129" s="76" t="s">
        <v>362</v>
      </c>
      <c r="AB129" s="77" t="s">
        <v>363</v>
      </c>
      <c r="AC129" s="76" t="s">
        <v>70</v>
      </c>
    </row>
    <row r="130" spans="1:29" s="2" customFormat="1" ht="84" customHeight="1">
      <c r="A130" s="30">
        <v>4</v>
      </c>
      <c r="B130" s="30" t="s">
        <v>364</v>
      </c>
      <c r="C130" s="32" t="s">
        <v>84</v>
      </c>
      <c r="D130" s="30" t="s">
        <v>221</v>
      </c>
      <c r="E130" s="34" t="s">
        <v>54</v>
      </c>
      <c r="F130" s="34" t="s">
        <v>175</v>
      </c>
      <c r="G130" s="34" t="s">
        <v>59</v>
      </c>
      <c r="H130" s="34" t="s">
        <v>41</v>
      </c>
      <c r="I130" s="40" t="s">
        <v>42</v>
      </c>
      <c r="J130" s="40" t="s">
        <v>43</v>
      </c>
      <c r="K130" s="40" t="s">
        <v>43</v>
      </c>
      <c r="L130" s="40" t="s">
        <v>43</v>
      </c>
      <c r="M130" s="40" t="s">
        <v>43</v>
      </c>
      <c r="N130" s="40" t="s">
        <v>43</v>
      </c>
      <c r="O130" s="40" t="s">
        <v>43</v>
      </c>
      <c r="P130" s="40" t="s">
        <v>43</v>
      </c>
      <c r="Q130" s="40" t="s">
        <v>43</v>
      </c>
      <c r="R130" s="40" t="s">
        <v>43</v>
      </c>
      <c r="S130" s="57">
        <v>27097</v>
      </c>
      <c r="T130" s="57">
        <v>11776</v>
      </c>
      <c r="U130" s="57"/>
      <c r="V130" s="57"/>
      <c r="W130" s="58">
        <f t="shared" si="22"/>
        <v>0</v>
      </c>
      <c r="X130" s="57"/>
      <c r="Y130" s="58">
        <f t="shared" si="23"/>
        <v>0</v>
      </c>
      <c r="Z130" s="77" t="s">
        <v>365</v>
      </c>
      <c r="AA130" s="76" t="s">
        <v>366</v>
      </c>
      <c r="AB130" s="77" t="s">
        <v>367</v>
      </c>
      <c r="AC130" s="76" t="s">
        <v>70</v>
      </c>
    </row>
    <row r="131" spans="1:29" s="3" customFormat="1" ht="30" customHeight="1">
      <c r="A131" s="26" t="s">
        <v>368</v>
      </c>
      <c r="B131" s="27"/>
      <c r="C131" s="27"/>
      <c r="D131" s="27"/>
      <c r="E131" s="27"/>
      <c r="F131" s="27"/>
      <c r="G131" s="27"/>
      <c r="H131" s="27"/>
      <c r="I131" s="27"/>
      <c r="J131" s="27"/>
      <c r="K131" s="27"/>
      <c r="L131" s="27"/>
      <c r="M131" s="27"/>
      <c r="N131" s="27"/>
      <c r="O131" s="27"/>
      <c r="P131" s="27"/>
      <c r="Q131" s="27"/>
      <c r="R131" s="53"/>
      <c r="S131" s="54">
        <f aca="true" t="shared" si="44" ref="S131:X131">SUM(S132:S138)</f>
        <v>845100</v>
      </c>
      <c r="T131" s="54">
        <f t="shared" si="44"/>
        <v>10600</v>
      </c>
      <c r="U131" s="54">
        <f t="shared" si="44"/>
        <v>0</v>
      </c>
      <c r="V131" s="54">
        <f t="shared" si="44"/>
        <v>0</v>
      </c>
      <c r="W131" s="55">
        <f t="shared" si="22"/>
        <v>0</v>
      </c>
      <c r="X131" s="54">
        <f t="shared" si="44"/>
        <v>0</v>
      </c>
      <c r="Y131" s="55">
        <f t="shared" si="23"/>
        <v>0</v>
      </c>
      <c r="Z131" s="74"/>
      <c r="AA131" s="74"/>
      <c r="AB131" s="74"/>
      <c r="AC131" s="74"/>
    </row>
    <row r="132" spans="1:29" s="7" customFormat="1" ht="82.5" customHeight="1">
      <c r="A132" s="30">
        <v>5</v>
      </c>
      <c r="B132" s="30" t="s">
        <v>369</v>
      </c>
      <c r="C132" s="32" t="s">
        <v>84</v>
      </c>
      <c r="D132" s="36" t="s">
        <v>260</v>
      </c>
      <c r="E132" s="33">
        <v>2018</v>
      </c>
      <c r="F132" s="33">
        <v>10</v>
      </c>
      <c r="G132" s="33">
        <v>2019</v>
      </c>
      <c r="H132" s="33">
        <v>12</v>
      </c>
      <c r="I132" s="30" t="s">
        <v>43</v>
      </c>
      <c r="J132" s="30" t="s">
        <v>43</v>
      </c>
      <c r="K132" s="30" t="s">
        <v>43</v>
      </c>
      <c r="L132" s="30" t="s">
        <v>43</v>
      </c>
      <c r="M132" s="30" t="s">
        <v>43</v>
      </c>
      <c r="N132" s="30" t="s">
        <v>43</v>
      </c>
      <c r="O132" s="30" t="s">
        <v>43</v>
      </c>
      <c r="P132" s="30" t="s">
        <v>43</v>
      </c>
      <c r="Q132" s="30" t="s">
        <v>43</v>
      </c>
      <c r="R132" s="30" t="s">
        <v>43</v>
      </c>
      <c r="S132" s="60">
        <v>126000</v>
      </c>
      <c r="T132" s="60">
        <v>2000</v>
      </c>
      <c r="U132" s="60"/>
      <c r="V132" s="60"/>
      <c r="W132" s="58">
        <f t="shared" si="22"/>
        <v>0</v>
      </c>
      <c r="X132" s="60"/>
      <c r="Y132" s="58">
        <f t="shared" si="23"/>
        <v>0</v>
      </c>
      <c r="Z132" s="77" t="s">
        <v>370</v>
      </c>
      <c r="AA132" s="77"/>
      <c r="AB132" s="77"/>
      <c r="AC132" s="76" t="s">
        <v>70</v>
      </c>
    </row>
    <row r="133" spans="1:29" s="7" customFormat="1" ht="48" customHeight="1">
      <c r="A133" s="30">
        <v>6</v>
      </c>
      <c r="B133" s="30" t="s">
        <v>371</v>
      </c>
      <c r="C133" s="32" t="s">
        <v>84</v>
      </c>
      <c r="D133" s="36" t="s">
        <v>260</v>
      </c>
      <c r="E133" s="33" t="s">
        <v>54</v>
      </c>
      <c r="F133" s="33" t="s">
        <v>149</v>
      </c>
      <c r="G133" s="33" t="s">
        <v>47</v>
      </c>
      <c r="H133" s="33" t="s">
        <v>41</v>
      </c>
      <c r="I133" s="30" t="s">
        <v>43</v>
      </c>
      <c r="J133" s="30" t="s">
        <v>43</v>
      </c>
      <c r="K133" s="30" t="s">
        <v>43</v>
      </c>
      <c r="L133" s="30" t="s">
        <v>43</v>
      </c>
      <c r="M133" s="30" t="s">
        <v>43</v>
      </c>
      <c r="N133" s="30" t="s">
        <v>43</v>
      </c>
      <c r="O133" s="30" t="s">
        <v>43</v>
      </c>
      <c r="P133" s="30" t="s">
        <v>43</v>
      </c>
      <c r="Q133" s="30" t="s">
        <v>43</v>
      </c>
      <c r="R133" s="30" t="s">
        <v>43</v>
      </c>
      <c r="S133" s="60">
        <v>212100</v>
      </c>
      <c r="T133" s="60" t="s">
        <v>372</v>
      </c>
      <c r="U133" s="60"/>
      <c r="V133" s="60"/>
      <c r="W133" s="58">
        <v>0</v>
      </c>
      <c r="X133" s="60"/>
      <c r="Y133" s="58">
        <f t="shared" si="23"/>
        <v>0</v>
      </c>
      <c r="Z133" s="77" t="s">
        <v>373</v>
      </c>
      <c r="AA133" s="77"/>
      <c r="AB133" s="77"/>
      <c r="AC133" s="76" t="s">
        <v>70</v>
      </c>
    </row>
    <row r="134" spans="1:29" s="7" customFormat="1" ht="81" customHeight="1">
      <c r="A134" s="30">
        <v>7</v>
      </c>
      <c r="B134" s="30" t="s">
        <v>374</v>
      </c>
      <c r="C134" s="32" t="s">
        <v>84</v>
      </c>
      <c r="D134" s="36" t="s">
        <v>260</v>
      </c>
      <c r="E134" s="33">
        <v>2018</v>
      </c>
      <c r="F134" s="33">
        <v>10</v>
      </c>
      <c r="G134" s="33">
        <v>2019</v>
      </c>
      <c r="H134" s="33">
        <v>12</v>
      </c>
      <c r="I134" s="30" t="s">
        <v>43</v>
      </c>
      <c r="J134" s="30" t="s">
        <v>43</v>
      </c>
      <c r="K134" s="30" t="s">
        <v>43</v>
      </c>
      <c r="L134" s="30" t="s">
        <v>43</v>
      </c>
      <c r="M134" s="30" t="s">
        <v>43</v>
      </c>
      <c r="N134" s="30" t="s">
        <v>43</v>
      </c>
      <c r="O134" s="30" t="s">
        <v>43</v>
      </c>
      <c r="P134" s="30" t="s">
        <v>43</v>
      </c>
      <c r="Q134" s="30" t="s">
        <v>43</v>
      </c>
      <c r="R134" s="30" t="s">
        <v>43</v>
      </c>
      <c r="S134" s="60">
        <v>100000</v>
      </c>
      <c r="T134" s="60">
        <v>1000</v>
      </c>
      <c r="U134" s="60"/>
      <c r="V134" s="60"/>
      <c r="W134" s="58">
        <f t="shared" si="22"/>
        <v>0</v>
      </c>
      <c r="X134" s="60"/>
      <c r="Y134" s="58">
        <f t="shared" si="23"/>
        <v>0</v>
      </c>
      <c r="Z134" s="77" t="s">
        <v>375</v>
      </c>
      <c r="AA134" s="77"/>
      <c r="AB134" s="77"/>
      <c r="AC134" s="76" t="s">
        <v>70</v>
      </c>
    </row>
    <row r="135" spans="1:29" s="7" customFormat="1" ht="78" customHeight="1">
      <c r="A135" s="30">
        <v>8</v>
      </c>
      <c r="B135" s="30" t="s">
        <v>376</v>
      </c>
      <c r="C135" s="32" t="s">
        <v>84</v>
      </c>
      <c r="D135" s="36" t="s">
        <v>260</v>
      </c>
      <c r="E135" s="33">
        <v>2018</v>
      </c>
      <c r="F135" s="33" t="s">
        <v>175</v>
      </c>
      <c r="G135" s="33">
        <v>2019</v>
      </c>
      <c r="H135" s="33">
        <v>10</v>
      </c>
      <c r="I135" s="30" t="s">
        <v>43</v>
      </c>
      <c r="J135" s="30" t="s">
        <v>43</v>
      </c>
      <c r="K135" s="30" t="s">
        <v>43</v>
      </c>
      <c r="L135" s="30" t="s">
        <v>43</v>
      </c>
      <c r="M135" s="30" t="s">
        <v>43</v>
      </c>
      <c r="N135" s="30" t="s">
        <v>43</v>
      </c>
      <c r="O135" s="30" t="s">
        <v>43</v>
      </c>
      <c r="P135" s="30" t="s">
        <v>43</v>
      </c>
      <c r="Q135" s="30" t="s">
        <v>43</v>
      </c>
      <c r="R135" s="30" t="s">
        <v>43</v>
      </c>
      <c r="S135" s="60">
        <v>95000</v>
      </c>
      <c r="T135" s="60">
        <v>600</v>
      </c>
      <c r="U135" s="60"/>
      <c r="V135" s="60"/>
      <c r="W135" s="58">
        <f t="shared" si="22"/>
        <v>0</v>
      </c>
      <c r="X135" s="60"/>
      <c r="Y135" s="58">
        <f t="shared" si="23"/>
        <v>0</v>
      </c>
      <c r="Z135" s="77" t="s">
        <v>377</v>
      </c>
      <c r="AA135" s="77"/>
      <c r="AB135" s="77"/>
      <c r="AC135" s="76" t="s">
        <v>70</v>
      </c>
    </row>
    <row r="136" spans="1:29" s="7" customFormat="1" ht="76.5" customHeight="1">
      <c r="A136" s="30">
        <v>9</v>
      </c>
      <c r="B136" s="30" t="s">
        <v>378</v>
      </c>
      <c r="C136" s="32" t="s">
        <v>84</v>
      </c>
      <c r="D136" s="36" t="s">
        <v>260</v>
      </c>
      <c r="E136" s="33">
        <v>2018</v>
      </c>
      <c r="F136" s="33" t="s">
        <v>175</v>
      </c>
      <c r="G136" s="33">
        <v>2020</v>
      </c>
      <c r="H136" s="33">
        <v>12</v>
      </c>
      <c r="I136" s="30" t="s">
        <v>43</v>
      </c>
      <c r="J136" s="30" t="s">
        <v>43</v>
      </c>
      <c r="K136" s="30" t="s">
        <v>43</v>
      </c>
      <c r="L136" s="30" t="s">
        <v>43</v>
      </c>
      <c r="M136" s="30" t="s">
        <v>43</v>
      </c>
      <c r="N136" s="30" t="s">
        <v>43</v>
      </c>
      <c r="O136" s="30" t="s">
        <v>43</v>
      </c>
      <c r="P136" s="30" t="s">
        <v>43</v>
      </c>
      <c r="Q136" s="30" t="s">
        <v>43</v>
      </c>
      <c r="R136" s="30" t="s">
        <v>43</v>
      </c>
      <c r="S136" s="60">
        <v>145000</v>
      </c>
      <c r="T136" s="60">
        <v>1000</v>
      </c>
      <c r="U136" s="60"/>
      <c r="V136" s="60"/>
      <c r="W136" s="58">
        <f t="shared" si="22"/>
        <v>0</v>
      </c>
      <c r="X136" s="60"/>
      <c r="Y136" s="58">
        <f t="shared" si="23"/>
        <v>0</v>
      </c>
      <c r="Z136" s="77" t="s">
        <v>377</v>
      </c>
      <c r="AA136" s="77"/>
      <c r="AB136" s="77"/>
      <c r="AC136" s="76" t="s">
        <v>70</v>
      </c>
    </row>
    <row r="137" spans="1:29" s="7" customFormat="1" ht="52.5" customHeight="1">
      <c r="A137" s="30">
        <v>10</v>
      </c>
      <c r="B137" s="30" t="s">
        <v>379</v>
      </c>
      <c r="C137" s="32" t="s">
        <v>84</v>
      </c>
      <c r="D137" s="36" t="s">
        <v>260</v>
      </c>
      <c r="E137" s="33">
        <v>2018</v>
      </c>
      <c r="F137" s="33" t="s">
        <v>175</v>
      </c>
      <c r="G137" s="33">
        <v>2020</v>
      </c>
      <c r="H137" s="33" t="s">
        <v>72</v>
      </c>
      <c r="I137" s="30" t="s">
        <v>43</v>
      </c>
      <c r="J137" s="30" t="s">
        <v>43</v>
      </c>
      <c r="K137" s="30" t="s">
        <v>43</v>
      </c>
      <c r="L137" s="30" t="s">
        <v>43</v>
      </c>
      <c r="M137" s="30" t="s">
        <v>43</v>
      </c>
      <c r="N137" s="30" t="s">
        <v>43</v>
      </c>
      <c r="O137" s="30" t="s">
        <v>43</v>
      </c>
      <c r="P137" s="30" t="s">
        <v>43</v>
      </c>
      <c r="Q137" s="30" t="s">
        <v>43</v>
      </c>
      <c r="R137" s="30" t="s">
        <v>43</v>
      </c>
      <c r="S137" s="60">
        <v>22000</v>
      </c>
      <c r="T137" s="60">
        <v>4000</v>
      </c>
      <c r="U137" s="60"/>
      <c r="V137" s="60"/>
      <c r="W137" s="58">
        <f t="shared" si="22"/>
        <v>0</v>
      </c>
      <c r="X137" s="60"/>
      <c r="Y137" s="58">
        <f t="shared" si="23"/>
        <v>0</v>
      </c>
      <c r="Z137" s="77" t="s">
        <v>380</v>
      </c>
      <c r="AA137" s="77"/>
      <c r="AB137" s="77"/>
      <c r="AC137" s="76" t="s">
        <v>70</v>
      </c>
    </row>
    <row r="138" spans="1:29" s="2" customFormat="1" ht="54" customHeight="1">
      <c r="A138" s="30">
        <v>11</v>
      </c>
      <c r="B138" s="30" t="s">
        <v>381</v>
      </c>
      <c r="C138" s="32" t="s">
        <v>84</v>
      </c>
      <c r="D138" s="36" t="s">
        <v>260</v>
      </c>
      <c r="E138" s="33">
        <v>2018</v>
      </c>
      <c r="F138" s="33" t="s">
        <v>175</v>
      </c>
      <c r="G138" s="33">
        <v>2019</v>
      </c>
      <c r="H138" s="33" t="s">
        <v>48</v>
      </c>
      <c r="I138" s="36" t="s">
        <v>43</v>
      </c>
      <c r="J138" s="36" t="s">
        <v>43</v>
      </c>
      <c r="K138" s="36" t="s">
        <v>43</v>
      </c>
      <c r="L138" s="36" t="s">
        <v>43</v>
      </c>
      <c r="M138" s="36" t="s">
        <v>43</v>
      </c>
      <c r="N138" s="36" t="s">
        <v>43</v>
      </c>
      <c r="O138" s="36" t="s">
        <v>43</v>
      </c>
      <c r="P138" s="36" t="s">
        <v>43</v>
      </c>
      <c r="Q138" s="36" t="s">
        <v>43</v>
      </c>
      <c r="R138" s="36" t="s">
        <v>43</v>
      </c>
      <c r="S138" s="60">
        <v>145000</v>
      </c>
      <c r="T138" s="60">
        <v>2000</v>
      </c>
      <c r="U138" s="60"/>
      <c r="V138" s="60"/>
      <c r="W138" s="58">
        <f aca="true" t="shared" si="45" ref="W138:W147">U138/T138*100</f>
        <v>0</v>
      </c>
      <c r="X138" s="60"/>
      <c r="Y138" s="58">
        <f aca="true" t="shared" si="46" ref="Y138:Y147">X138/S138*100</f>
        <v>0</v>
      </c>
      <c r="Z138" s="77" t="s">
        <v>375</v>
      </c>
      <c r="AA138" s="77"/>
      <c r="AB138" s="77"/>
      <c r="AC138" s="76" t="s">
        <v>70</v>
      </c>
    </row>
    <row r="139" spans="1:29" s="3" customFormat="1" ht="30" customHeight="1">
      <c r="A139" s="26" t="s">
        <v>382</v>
      </c>
      <c r="B139" s="27"/>
      <c r="C139" s="27"/>
      <c r="D139" s="27"/>
      <c r="E139" s="27"/>
      <c r="F139" s="27"/>
      <c r="G139" s="27"/>
      <c r="H139" s="27"/>
      <c r="I139" s="27"/>
      <c r="J139" s="27"/>
      <c r="K139" s="27"/>
      <c r="L139" s="27"/>
      <c r="M139" s="27"/>
      <c r="N139" s="27"/>
      <c r="O139" s="27"/>
      <c r="P139" s="27"/>
      <c r="Q139" s="27"/>
      <c r="R139" s="53"/>
      <c r="S139" s="54">
        <f aca="true" t="shared" si="47" ref="S139:X139">SUM(S140)</f>
        <v>9140.57</v>
      </c>
      <c r="T139" s="54">
        <f t="shared" si="47"/>
        <v>6856.35</v>
      </c>
      <c r="U139" s="54">
        <f t="shared" si="47"/>
        <v>21</v>
      </c>
      <c r="V139" s="54">
        <f t="shared" si="47"/>
        <v>0</v>
      </c>
      <c r="W139" s="55">
        <f t="shared" si="45"/>
        <v>0.30628541425102274</v>
      </c>
      <c r="X139" s="54">
        <f t="shared" si="47"/>
        <v>96</v>
      </c>
      <c r="Y139" s="55">
        <f t="shared" si="46"/>
        <v>1.050262729785998</v>
      </c>
      <c r="Z139" s="74"/>
      <c r="AA139" s="74"/>
      <c r="AB139" s="74"/>
      <c r="AC139" s="74"/>
    </row>
    <row r="140" spans="1:29" s="6" customFormat="1" ht="82.5" customHeight="1">
      <c r="A140" s="30">
        <v>12</v>
      </c>
      <c r="B140" s="30" t="s">
        <v>383</v>
      </c>
      <c r="C140" s="30" t="s">
        <v>84</v>
      </c>
      <c r="D140" s="30" t="s">
        <v>297</v>
      </c>
      <c r="E140" s="33" t="s">
        <v>54</v>
      </c>
      <c r="F140" s="33" t="s">
        <v>162</v>
      </c>
      <c r="G140" s="33" t="s">
        <v>59</v>
      </c>
      <c r="H140" s="33" t="s">
        <v>162</v>
      </c>
      <c r="I140" s="30" t="s">
        <v>42</v>
      </c>
      <c r="J140" s="30" t="s">
        <v>42</v>
      </c>
      <c r="K140" s="30" t="s">
        <v>43</v>
      </c>
      <c r="L140" s="30" t="s">
        <v>42</v>
      </c>
      <c r="M140" s="30" t="s">
        <v>42</v>
      </c>
      <c r="N140" s="30" t="s">
        <v>42</v>
      </c>
      <c r="O140" s="30" t="s">
        <v>42</v>
      </c>
      <c r="P140" s="30" t="s">
        <v>42</v>
      </c>
      <c r="Q140" s="30" t="s">
        <v>43</v>
      </c>
      <c r="R140" s="30" t="s">
        <v>43</v>
      </c>
      <c r="S140" s="60">
        <v>9140.57</v>
      </c>
      <c r="T140" s="60">
        <v>6856.35</v>
      </c>
      <c r="U140" s="60">
        <v>21</v>
      </c>
      <c r="V140" s="60"/>
      <c r="W140" s="58">
        <f t="shared" si="45"/>
        <v>0.30628541425102274</v>
      </c>
      <c r="X140" s="60">
        <v>96</v>
      </c>
      <c r="Y140" s="58">
        <f t="shared" si="46"/>
        <v>1.050262729785998</v>
      </c>
      <c r="Z140" s="77" t="s">
        <v>384</v>
      </c>
      <c r="AA140" s="77" t="s">
        <v>385</v>
      </c>
      <c r="AB140" s="77" t="s">
        <v>386</v>
      </c>
      <c r="AC140" s="76" t="s">
        <v>70</v>
      </c>
    </row>
    <row r="141" spans="1:29" s="3" customFormat="1" ht="30" customHeight="1">
      <c r="A141" s="26" t="s">
        <v>387</v>
      </c>
      <c r="B141" s="27"/>
      <c r="C141" s="27"/>
      <c r="D141" s="27"/>
      <c r="E141" s="27"/>
      <c r="F141" s="27"/>
      <c r="G141" s="27"/>
      <c r="H141" s="27"/>
      <c r="I141" s="27"/>
      <c r="J141" s="27"/>
      <c r="K141" s="27"/>
      <c r="L141" s="27"/>
      <c r="M141" s="27"/>
      <c r="N141" s="27"/>
      <c r="O141" s="27"/>
      <c r="P141" s="27"/>
      <c r="Q141" s="27"/>
      <c r="R141" s="53"/>
      <c r="S141" s="54">
        <f aca="true" t="shared" si="48" ref="S141:X141">SUM(S142:S142)</f>
        <v>35760.38</v>
      </c>
      <c r="T141" s="54">
        <f t="shared" si="48"/>
        <v>200</v>
      </c>
      <c r="U141" s="54">
        <f t="shared" si="48"/>
        <v>0</v>
      </c>
      <c r="V141" s="54">
        <f t="shared" si="48"/>
        <v>0</v>
      </c>
      <c r="W141" s="55">
        <f t="shared" si="45"/>
        <v>0</v>
      </c>
      <c r="X141" s="54">
        <f t="shared" si="48"/>
        <v>38</v>
      </c>
      <c r="Y141" s="55">
        <f t="shared" si="46"/>
        <v>0.10626285291151828</v>
      </c>
      <c r="Z141" s="74"/>
      <c r="AA141" s="74"/>
      <c r="AB141" s="74"/>
      <c r="AC141" s="74"/>
    </row>
    <row r="142" spans="1:29" s="5" customFormat="1" ht="104.25" customHeight="1">
      <c r="A142" s="30">
        <v>13</v>
      </c>
      <c r="B142" s="30" t="s">
        <v>388</v>
      </c>
      <c r="C142" s="30" t="s">
        <v>124</v>
      </c>
      <c r="D142" s="30" t="s">
        <v>337</v>
      </c>
      <c r="E142" s="34">
        <v>2018</v>
      </c>
      <c r="F142" s="34" t="s">
        <v>41</v>
      </c>
      <c r="G142" s="34">
        <v>2020</v>
      </c>
      <c r="H142" s="34" t="s">
        <v>72</v>
      </c>
      <c r="I142" s="40" t="s">
        <v>43</v>
      </c>
      <c r="J142" s="40" t="s">
        <v>43</v>
      </c>
      <c r="K142" s="40" t="s">
        <v>66</v>
      </c>
      <c r="L142" s="40" t="s">
        <v>43</v>
      </c>
      <c r="M142" s="40" t="s">
        <v>43</v>
      </c>
      <c r="N142" s="40" t="s">
        <v>43</v>
      </c>
      <c r="O142" s="40" t="s">
        <v>43</v>
      </c>
      <c r="P142" s="40" t="s">
        <v>43</v>
      </c>
      <c r="Q142" s="40" t="s">
        <v>43</v>
      </c>
      <c r="R142" s="40" t="s">
        <v>66</v>
      </c>
      <c r="S142" s="57">
        <v>35760.38</v>
      </c>
      <c r="T142" s="57">
        <v>200</v>
      </c>
      <c r="U142" s="57"/>
      <c r="V142" s="57"/>
      <c r="W142" s="58">
        <f t="shared" si="45"/>
        <v>0</v>
      </c>
      <c r="X142" s="57">
        <v>38</v>
      </c>
      <c r="Y142" s="58">
        <f t="shared" si="46"/>
        <v>0.10626285291151828</v>
      </c>
      <c r="Z142" s="76" t="s">
        <v>389</v>
      </c>
      <c r="AA142" s="76"/>
      <c r="AB142" s="76"/>
      <c r="AC142" s="76" t="s">
        <v>70</v>
      </c>
    </row>
    <row r="143" spans="1:29" s="3" customFormat="1" ht="30" customHeight="1">
      <c r="A143" s="26" t="s">
        <v>390</v>
      </c>
      <c r="B143" s="27"/>
      <c r="C143" s="27"/>
      <c r="D143" s="27"/>
      <c r="E143" s="27"/>
      <c r="F143" s="27"/>
      <c r="G143" s="27"/>
      <c r="H143" s="27"/>
      <c r="I143" s="27"/>
      <c r="J143" s="27"/>
      <c r="K143" s="27"/>
      <c r="L143" s="27"/>
      <c r="M143" s="27"/>
      <c r="N143" s="27"/>
      <c r="O143" s="27"/>
      <c r="P143" s="27"/>
      <c r="Q143" s="27"/>
      <c r="R143" s="53"/>
      <c r="S143" s="54">
        <f aca="true" t="shared" si="49" ref="S143:X143">SUM(S144)</f>
        <v>10067</v>
      </c>
      <c r="T143" s="54">
        <f t="shared" si="49"/>
        <v>2000</v>
      </c>
      <c r="U143" s="54">
        <f t="shared" si="49"/>
        <v>0</v>
      </c>
      <c r="V143" s="54">
        <f t="shared" si="49"/>
        <v>0</v>
      </c>
      <c r="W143" s="55">
        <f t="shared" si="45"/>
        <v>0</v>
      </c>
      <c r="X143" s="54">
        <f t="shared" si="49"/>
        <v>100</v>
      </c>
      <c r="Y143" s="55">
        <f t="shared" si="46"/>
        <v>0.9933445912387007</v>
      </c>
      <c r="Z143" s="74"/>
      <c r="AA143" s="74"/>
      <c r="AB143" s="74"/>
      <c r="AC143" s="74"/>
    </row>
    <row r="144" spans="1:29" s="4" customFormat="1" ht="124.5" customHeight="1">
      <c r="A144" s="30">
        <v>14</v>
      </c>
      <c r="B144" s="30" t="s">
        <v>391</v>
      </c>
      <c r="C144" s="30" t="s">
        <v>120</v>
      </c>
      <c r="D144" s="30" t="s">
        <v>392</v>
      </c>
      <c r="E144" s="33">
        <v>2018</v>
      </c>
      <c r="F144" s="34" t="s">
        <v>53</v>
      </c>
      <c r="G144" s="33">
        <v>2019</v>
      </c>
      <c r="H144" s="34">
        <v>12</v>
      </c>
      <c r="I144" s="40" t="s">
        <v>42</v>
      </c>
      <c r="J144" s="40" t="s">
        <v>42</v>
      </c>
      <c r="K144" s="40" t="s">
        <v>42</v>
      </c>
      <c r="L144" s="40" t="s">
        <v>43</v>
      </c>
      <c r="M144" s="40" t="s">
        <v>43</v>
      </c>
      <c r="N144" s="40" t="s">
        <v>43</v>
      </c>
      <c r="O144" s="40" t="s">
        <v>43</v>
      </c>
      <c r="P144" s="40" t="s">
        <v>43</v>
      </c>
      <c r="Q144" s="40" t="s">
        <v>43</v>
      </c>
      <c r="R144" s="40" t="s">
        <v>43</v>
      </c>
      <c r="S144" s="57">
        <v>10067</v>
      </c>
      <c r="T144" s="57">
        <v>2000</v>
      </c>
      <c r="U144" s="57"/>
      <c r="V144" s="57"/>
      <c r="W144" s="58">
        <f t="shared" si="45"/>
        <v>0</v>
      </c>
      <c r="X144" s="101">
        <v>100</v>
      </c>
      <c r="Y144" s="58">
        <f t="shared" si="46"/>
        <v>0.9933445912387007</v>
      </c>
      <c r="Z144" s="104" t="s">
        <v>393</v>
      </c>
      <c r="AA144" s="104" t="s">
        <v>394</v>
      </c>
      <c r="AB144" s="104" t="s">
        <v>395</v>
      </c>
      <c r="AC144" s="76" t="s">
        <v>70</v>
      </c>
    </row>
    <row r="145" spans="1:29" s="3" customFormat="1" ht="30" customHeight="1">
      <c r="A145" s="26" t="s">
        <v>396</v>
      </c>
      <c r="B145" s="27"/>
      <c r="C145" s="27"/>
      <c r="D145" s="27"/>
      <c r="E145" s="27"/>
      <c r="F145" s="27"/>
      <c r="G145" s="27"/>
      <c r="H145" s="27"/>
      <c r="I145" s="27"/>
      <c r="J145" s="27"/>
      <c r="K145" s="27"/>
      <c r="L145" s="27"/>
      <c r="M145" s="27"/>
      <c r="N145" s="27"/>
      <c r="O145" s="27"/>
      <c r="P145" s="27"/>
      <c r="Q145" s="27"/>
      <c r="R145" s="53"/>
      <c r="S145" s="54">
        <f aca="true" t="shared" si="50" ref="S145:X145">SUM(S146)</f>
        <v>16658.75</v>
      </c>
      <c r="T145" s="54">
        <f t="shared" si="50"/>
        <v>154.65</v>
      </c>
      <c r="U145" s="54">
        <f t="shared" si="50"/>
        <v>0</v>
      </c>
      <c r="V145" s="54">
        <f t="shared" si="50"/>
        <v>0</v>
      </c>
      <c r="W145" s="55">
        <f t="shared" si="45"/>
        <v>0</v>
      </c>
      <c r="X145" s="54">
        <f t="shared" si="50"/>
        <v>0</v>
      </c>
      <c r="Y145" s="55">
        <f t="shared" si="46"/>
        <v>0</v>
      </c>
      <c r="Z145" s="74"/>
      <c r="AA145" s="74"/>
      <c r="AB145" s="74"/>
      <c r="AC145" s="74"/>
    </row>
    <row r="146" spans="1:29" s="2" customFormat="1" ht="87.75" customHeight="1">
      <c r="A146" s="30">
        <v>15</v>
      </c>
      <c r="B146" s="30" t="s">
        <v>397</v>
      </c>
      <c r="C146" s="32" t="s">
        <v>349</v>
      </c>
      <c r="D146" s="30" t="s">
        <v>350</v>
      </c>
      <c r="E146" s="34">
        <v>2018</v>
      </c>
      <c r="F146" s="34" t="s">
        <v>40</v>
      </c>
      <c r="G146" s="34">
        <v>2019</v>
      </c>
      <c r="H146" s="34" t="s">
        <v>40</v>
      </c>
      <c r="I146" s="40" t="s">
        <v>43</v>
      </c>
      <c r="J146" s="40" t="s">
        <v>43</v>
      </c>
      <c r="K146" s="40" t="s">
        <v>43</v>
      </c>
      <c r="L146" s="40" t="s">
        <v>43</v>
      </c>
      <c r="M146" s="40" t="s">
        <v>43</v>
      </c>
      <c r="N146" s="40" t="s">
        <v>43</v>
      </c>
      <c r="O146" s="40" t="s">
        <v>43</v>
      </c>
      <c r="P146" s="40" t="s">
        <v>43</v>
      </c>
      <c r="Q146" s="40" t="s">
        <v>43</v>
      </c>
      <c r="R146" s="40" t="s">
        <v>43</v>
      </c>
      <c r="S146" s="57">
        <v>16658.75</v>
      </c>
      <c r="T146" s="57">
        <v>154.65</v>
      </c>
      <c r="U146" s="57"/>
      <c r="V146" s="57"/>
      <c r="W146" s="58">
        <f t="shared" si="45"/>
        <v>0</v>
      </c>
      <c r="X146" s="57"/>
      <c r="Y146" s="58">
        <f t="shared" si="46"/>
        <v>0</v>
      </c>
      <c r="Z146" s="76" t="s">
        <v>398</v>
      </c>
      <c r="AA146" s="76"/>
      <c r="AB146" s="76"/>
      <c r="AC146" s="76" t="s">
        <v>70</v>
      </c>
    </row>
    <row r="147" spans="1:29" s="9" customFormat="1" ht="28.5" customHeight="1">
      <c r="A147" s="96" t="s">
        <v>399</v>
      </c>
      <c r="B147" s="96"/>
      <c r="C147" s="96"/>
      <c r="D147" s="96"/>
      <c r="E147" s="96"/>
      <c r="F147" s="96"/>
      <c r="G147" s="96"/>
      <c r="H147" s="96"/>
      <c r="I147" s="96"/>
      <c r="J147" s="96"/>
      <c r="K147" s="96"/>
      <c r="L147" s="96"/>
      <c r="M147" s="96"/>
      <c r="N147" s="96"/>
      <c r="O147" s="96"/>
      <c r="P147" s="96"/>
      <c r="Q147" s="96"/>
      <c r="R147" s="96"/>
      <c r="S147" s="102"/>
      <c r="T147" s="102"/>
      <c r="U147" s="102"/>
      <c r="V147" s="102"/>
      <c r="W147" s="103"/>
      <c r="X147" s="102"/>
      <c r="Y147" s="103"/>
      <c r="Z147" s="105"/>
      <c r="AA147" s="105"/>
      <c r="AB147" s="106"/>
      <c r="AC147" s="106"/>
    </row>
    <row r="148" spans="1:29" s="9" customFormat="1" ht="14.25">
      <c r="A148" s="97"/>
      <c r="B148" s="98"/>
      <c r="C148" s="98"/>
      <c r="D148" s="98"/>
      <c r="E148" s="99"/>
      <c r="F148" s="99"/>
      <c r="G148" s="99"/>
      <c r="H148" s="99"/>
      <c r="I148" s="100"/>
      <c r="J148" s="100"/>
      <c r="K148" s="100"/>
      <c r="L148" s="100"/>
      <c r="M148" s="100"/>
      <c r="N148" s="100"/>
      <c r="O148" s="100"/>
      <c r="P148" s="100"/>
      <c r="Q148" s="100"/>
      <c r="R148" s="100"/>
      <c r="S148" s="102"/>
      <c r="T148" s="102"/>
      <c r="U148" s="102"/>
      <c r="V148" s="102"/>
      <c r="W148" s="103"/>
      <c r="X148" s="102"/>
      <c r="Y148" s="103"/>
      <c r="Z148" s="105"/>
      <c r="AA148" s="105"/>
      <c r="AB148" s="106"/>
      <c r="AC148" s="106"/>
    </row>
    <row r="149" spans="1:29" s="9" customFormat="1" ht="14.25">
      <c r="A149" s="97"/>
      <c r="B149" s="98"/>
      <c r="C149" s="98"/>
      <c r="D149" s="98"/>
      <c r="E149" s="99"/>
      <c r="F149" s="99"/>
      <c r="G149" s="99"/>
      <c r="H149" s="99"/>
      <c r="I149" s="100"/>
      <c r="J149" s="100"/>
      <c r="K149" s="100"/>
      <c r="L149" s="100"/>
      <c r="M149" s="100"/>
      <c r="N149" s="100"/>
      <c r="O149" s="100"/>
      <c r="P149" s="100"/>
      <c r="Q149" s="100"/>
      <c r="R149" s="100"/>
      <c r="S149" s="102"/>
      <c r="T149" s="102"/>
      <c r="U149" s="102"/>
      <c r="V149" s="102"/>
      <c r="W149" s="103"/>
      <c r="X149" s="102"/>
      <c r="Y149" s="103"/>
      <c r="Z149" s="105"/>
      <c r="AA149" s="105"/>
      <c r="AB149" s="106"/>
      <c r="AC149" s="106"/>
    </row>
    <row r="150" spans="1:29" s="9" customFormat="1" ht="14.25">
      <c r="A150" s="97"/>
      <c r="B150" s="98"/>
      <c r="C150" s="98"/>
      <c r="D150" s="98"/>
      <c r="E150" s="99"/>
      <c r="F150" s="99"/>
      <c r="G150" s="99"/>
      <c r="H150" s="99"/>
      <c r="I150" s="100"/>
      <c r="J150" s="100"/>
      <c r="K150" s="100"/>
      <c r="L150" s="100"/>
      <c r="M150" s="100"/>
      <c r="N150" s="100"/>
      <c r="O150" s="100"/>
      <c r="P150" s="100"/>
      <c r="Q150" s="100"/>
      <c r="R150" s="100"/>
      <c r="S150" s="102"/>
      <c r="T150" s="102"/>
      <c r="U150" s="102"/>
      <c r="V150" s="102"/>
      <c r="W150" s="103"/>
      <c r="X150" s="102"/>
      <c r="Y150" s="103"/>
      <c r="Z150" s="105"/>
      <c r="AA150" s="105"/>
      <c r="AB150" s="106"/>
      <c r="AC150" s="106"/>
    </row>
    <row r="151" spans="1:29" s="9" customFormat="1" ht="14.25">
      <c r="A151" s="97"/>
      <c r="B151" s="98"/>
      <c r="C151" s="98"/>
      <c r="D151" s="98"/>
      <c r="E151" s="99"/>
      <c r="F151" s="99"/>
      <c r="G151" s="99"/>
      <c r="H151" s="99"/>
      <c r="I151" s="100"/>
      <c r="J151" s="100"/>
      <c r="K151" s="100"/>
      <c r="L151" s="100"/>
      <c r="M151" s="100"/>
      <c r="N151" s="100"/>
      <c r="O151" s="100"/>
      <c r="P151" s="100"/>
      <c r="Q151" s="100"/>
      <c r="R151" s="100"/>
      <c r="S151" s="102"/>
      <c r="T151" s="102"/>
      <c r="U151" s="102"/>
      <c r="V151" s="102"/>
      <c r="W151" s="103"/>
      <c r="X151" s="102"/>
      <c r="Y151" s="103"/>
      <c r="Z151" s="105"/>
      <c r="AA151" s="105"/>
      <c r="AB151" s="106"/>
      <c r="AC151" s="106"/>
    </row>
    <row r="152" spans="1:29" s="9" customFormat="1" ht="14.25">
      <c r="A152" s="97"/>
      <c r="B152" s="98"/>
      <c r="C152" s="98"/>
      <c r="D152" s="98"/>
      <c r="E152" s="99"/>
      <c r="F152" s="99"/>
      <c r="G152" s="99"/>
      <c r="H152" s="99"/>
      <c r="I152" s="100"/>
      <c r="J152" s="100"/>
      <c r="K152" s="100"/>
      <c r="L152" s="100"/>
      <c r="M152" s="100"/>
      <c r="N152" s="100"/>
      <c r="O152" s="100"/>
      <c r="P152" s="100"/>
      <c r="Q152" s="100"/>
      <c r="R152" s="100"/>
      <c r="S152" s="102"/>
      <c r="T152" s="102"/>
      <c r="U152" s="102"/>
      <c r="V152" s="102"/>
      <c r="W152" s="103"/>
      <c r="X152" s="102"/>
      <c r="Y152" s="103"/>
      <c r="Z152" s="105"/>
      <c r="AA152" s="105"/>
      <c r="AB152" s="106"/>
      <c r="AC152" s="106"/>
    </row>
    <row r="153" spans="1:29" s="9" customFormat="1" ht="14.25">
      <c r="A153" s="97"/>
      <c r="B153" s="98"/>
      <c r="C153" s="98"/>
      <c r="D153" s="98"/>
      <c r="E153" s="99"/>
      <c r="F153" s="99"/>
      <c r="G153" s="99"/>
      <c r="H153" s="99"/>
      <c r="I153" s="100"/>
      <c r="J153" s="100"/>
      <c r="K153" s="100"/>
      <c r="L153" s="100"/>
      <c r="M153" s="100"/>
      <c r="N153" s="100"/>
      <c r="O153" s="100"/>
      <c r="P153" s="100"/>
      <c r="Q153" s="100"/>
      <c r="R153" s="100"/>
      <c r="S153" s="102"/>
      <c r="T153" s="102"/>
      <c r="U153" s="102"/>
      <c r="V153" s="102"/>
      <c r="W153" s="103"/>
      <c r="X153" s="102"/>
      <c r="Y153" s="103"/>
      <c r="Z153" s="105"/>
      <c r="AA153" s="105"/>
      <c r="AB153" s="106"/>
      <c r="AC153" s="106"/>
    </row>
    <row r="154" spans="1:29" s="9" customFormat="1" ht="14.25">
      <c r="A154" s="97"/>
      <c r="B154" s="98"/>
      <c r="C154" s="98"/>
      <c r="D154" s="98"/>
      <c r="E154" s="99"/>
      <c r="F154" s="99"/>
      <c r="G154" s="99"/>
      <c r="H154" s="99"/>
      <c r="I154" s="100"/>
      <c r="J154" s="100"/>
      <c r="K154" s="100"/>
      <c r="L154" s="100"/>
      <c r="M154" s="100"/>
      <c r="N154" s="100"/>
      <c r="O154" s="100"/>
      <c r="P154" s="100"/>
      <c r="Q154" s="100"/>
      <c r="R154" s="100"/>
      <c r="S154" s="102"/>
      <c r="T154" s="102"/>
      <c r="U154" s="102"/>
      <c r="V154" s="102"/>
      <c r="W154" s="103"/>
      <c r="X154" s="102"/>
      <c r="Y154" s="103"/>
      <c r="Z154" s="105"/>
      <c r="AA154" s="105"/>
      <c r="AB154" s="106"/>
      <c r="AC154" s="106"/>
    </row>
  </sheetData>
  <sheetProtection/>
  <mergeCells count="71">
    <mergeCell ref="A1:C1"/>
    <mergeCell ref="A2:AC2"/>
    <mergeCell ref="A3:AC3"/>
    <mergeCell ref="A4:R4"/>
    <mergeCell ref="AA4:AC4"/>
    <mergeCell ref="E5:F5"/>
    <mergeCell ref="G5:H5"/>
    <mergeCell ref="I5:R5"/>
    <mergeCell ref="A7:R7"/>
    <mergeCell ref="A8:R8"/>
    <mergeCell ref="A9:R9"/>
    <mergeCell ref="A14:R14"/>
    <mergeCell ref="A18:R18"/>
    <mergeCell ref="A19:R19"/>
    <mergeCell ref="A31:R31"/>
    <mergeCell ref="A35:R35"/>
    <mergeCell ref="A36:R36"/>
    <mergeCell ref="A38:R38"/>
    <mergeCell ref="A40:R40"/>
    <mergeCell ref="A41:R41"/>
    <mergeCell ref="A43:R43"/>
    <mergeCell ref="A45:R45"/>
    <mergeCell ref="A50:R50"/>
    <mergeCell ref="A51:R51"/>
    <mergeCell ref="A56:R56"/>
    <mergeCell ref="A64:R64"/>
    <mergeCell ref="A65:R65"/>
    <mergeCell ref="A70:R70"/>
    <mergeCell ref="A72:R72"/>
    <mergeCell ref="A75:R75"/>
    <mergeCell ref="A77:R77"/>
    <mergeCell ref="A79:R79"/>
    <mergeCell ref="A81:R81"/>
    <mergeCell ref="A82:R82"/>
    <mergeCell ref="A85:R85"/>
    <mergeCell ref="A88:R88"/>
    <mergeCell ref="A89:R89"/>
    <mergeCell ref="A92:R92"/>
    <mergeCell ref="A101:R101"/>
    <mergeCell ref="A102:R102"/>
    <mergeCell ref="A109:R109"/>
    <mergeCell ref="A114:R114"/>
    <mergeCell ref="A115:R115"/>
    <mergeCell ref="A117:R117"/>
    <mergeCell ref="A119:R119"/>
    <mergeCell ref="A121:R121"/>
    <mergeCell ref="A123:R123"/>
    <mergeCell ref="A124:R124"/>
    <mergeCell ref="A126:R126"/>
    <mergeCell ref="A128:R128"/>
    <mergeCell ref="A131:R131"/>
    <mergeCell ref="A139:R139"/>
    <mergeCell ref="A141:R141"/>
    <mergeCell ref="A143:R143"/>
    <mergeCell ref="A145:R145"/>
    <mergeCell ref="A147:R147"/>
    <mergeCell ref="A5:A6"/>
    <mergeCell ref="B5:B6"/>
    <mergeCell ref="C5:C6"/>
    <mergeCell ref="D5:D6"/>
    <mergeCell ref="S5:S6"/>
    <mergeCell ref="T5:T6"/>
    <mergeCell ref="U5:U6"/>
    <mergeCell ref="V5:V6"/>
    <mergeCell ref="W5:W6"/>
    <mergeCell ref="X5:X6"/>
    <mergeCell ref="Y5:Y6"/>
    <mergeCell ref="Z5:Z6"/>
    <mergeCell ref="AA5:AA6"/>
    <mergeCell ref="AB5:AB6"/>
    <mergeCell ref="AC5:AC6"/>
  </mergeCells>
  <printOptions horizontalCentered="1"/>
  <pageMargins left="0.24" right="0.2" top="0.55" bottom="0.64" header="0.43" footer="0.42"/>
  <pageSetup firstPageNumber="11" useFirstPageNumber="1" horizontalDpi="600" verticalDpi="600" orientation="landscape" paperSize="9" scale="70"/>
  <headerFooter scaleWithDoc="0" alignWithMargins="0">
    <oddFooter>&amp;C&amp;16— &amp;P —</oddFooter>
  </headerFooter>
  <rowBreaks count="1" manualBreakCount="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cp:lastModifiedBy>
  <cp:lastPrinted>2018-03-01T07:52:03Z</cp:lastPrinted>
  <dcterms:created xsi:type="dcterms:W3CDTF">1996-12-17T01:32:42Z</dcterms:created>
  <dcterms:modified xsi:type="dcterms:W3CDTF">2018-04-11T07:59:55Z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