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二" sheetId="1" r:id="rId1"/>
  </sheets>
  <definedNames>
    <definedName name="_xlnm.Print_Area" localSheetId="0">表二!$A$1:$L$31</definedName>
    <definedName name="_xlnm.Print_Titles" localSheetId="0">表二!$1:$5</definedName>
    <definedName name="_xlnm._FilterDatabase" localSheetId="0" hidden="1">表二!#REF!</definedName>
  </definedNames>
  <calcPr calcId="144525" fullCalcOnLoad="1"/>
</workbook>
</file>

<file path=xl/sharedStrings.xml><?xml version="1.0" encoding="utf-8"?>
<sst xmlns="http://schemas.openxmlformats.org/spreadsheetml/2006/main" count="61" uniqueCount="55">
  <si>
    <t>表二</t>
  </si>
  <si>
    <t>2023年政府性基金预算收支计划表</t>
  </si>
  <si>
    <t>单位：万元</t>
  </si>
  <si>
    <t>收入项目</t>
  </si>
  <si>
    <t>2022年预计执行数</t>
  </si>
  <si>
    <t>2023年年初预算</t>
  </si>
  <si>
    <t>2023年第一次预算调整</t>
  </si>
  <si>
    <t>2023年第一次预算调整比2023年年初预算</t>
  </si>
  <si>
    <t>支出项目</t>
  </si>
  <si>
    <t xml:space="preserve">增减额    </t>
  </si>
  <si>
    <t xml:space="preserve">增减%      </t>
  </si>
  <si>
    <t>一、国有土地使用权出让金收入</t>
  </si>
  <si>
    <t>一、旅游发展基金支出</t>
  </si>
  <si>
    <t>二、农业土地开发资金收入</t>
  </si>
  <si>
    <t>二、小型水库移民扶助基金安排的支出</t>
  </si>
  <si>
    <t>三、城市基础设施配套费收入</t>
  </si>
  <si>
    <t>三、国家重大水利工程建设基金安排的支出</t>
  </si>
  <si>
    <t>四、污水处理费收入</t>
  </si>
  <si>
    <t>四、国有土地使用权出让金收入及对应专项债务收入安排的支出</t>
  </si>
  <si>
    <t>五、彩票公益金收入</t>
  </si>
  <si>
    <t>五、农业土地开发资金安排的支出</t>
  </si>
  <si>
    <t>六、国有土地收益基金</t>
  </si>
  <si>
    <t>六、土地储备专项债券收入安排的支出</t>
  </si>
  <si>
    <t>七、专项债务对应项目专项收入</t>
  </si>
  <si>
    <t>七、棚户区改造专项债券收入安排的支出</t>
  </si>
  <si>
    <t>基金预算收入小计</t>
  </si>
  <si>
    <t>八、城市基础设施配套费及对应专项债务收入安排的支出</t>
  </si>
  <si>
    <t>一、政府性基金转移收入</t>
  </si>
  <si>
    <t>九、彩票公益金安排的支出</t>
  </si>
  <si>
    <t>二、抗疫特别债转移支付收入</t>
  </si>
  <si>
    <t>十、大中型水库移民后期扶持基金支出</t>
  </si>
  <si>
    <t xml:space="preserve">           转移性收入小计</t>
  </si>
  <si>
    <t>十一、 大中型水库库区基金安排的支出</t>
  </si>
  <si>
    <t>一、债务转贷收入</t>
  </si>
  <si>
    <t>十二、彩票发行销售机构业务费安排的自出</t>
  </si>
  <si>
    <t>债务转贷收入小计</t>
  </si>
  <si>
    <t>十三、污水处理费及对应专项债务收入安排的支出</t>
  </si>
  <si>
    <t>一、上年结转使用</t>
  </si>
  <si>
    <t>十四、地方政府专项债务付息支出</t>
  </si>
  <si>
    <t>结转、结余小计</t>
  </si>
  <si>
    <t>十五、地方政府专项债务发行费用支出</t>
  </si>
  <si>
    <t>一、调入资金</t>
  </si>
  <si>
    <t>十六、国家电影事业发展专项资金安排的支出</t>
  </si>
  <si>
    <t>调入资金小计</t>
  </si>
  <si>
    <t>十七、 其他政府性基金及对应专项债务收入安排的支出</t>
  </si>
  <si>
    <t>十八、抗疫特别国债安排的支出</t>
  </si>
  <si>
    <t>十九、国有土地收益基金安排的支出</t>
  </si>
  <si>
    <t>基金预算支出小计</t>
  </si>
  <si>
    <t>一、上解支出</t>
  </si>
  <si>
    <t>二、调出资金</t>
  </si>
  <si>
    <t>三、地方政府专项债务还本支出</t>
  </si>
  <si>
    <t>四、结转、结余</t>
  </si>
  <si>
    <t>五、补助下级支出</t>
  </si>
  <si>
    <t>收入合计</t>
  </si>
  <si>
    <t>支出合计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</si>
</sst>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29">
    <font>
      <sz val="12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黑体"/>
      <family val="3"/>
      <charset val="134"/>
    </font>
    <font>
      <sz val="24"/>
      <name val="方正小标宋简体"/>
      <family val="4"/>
      <charset val="134"/>
    </font>
    <font>
      <b/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9">
    <xf numFmtId="0" fontId="0" fillId="0" borderId="0" xfId="0">
      <alignment vertical="center"/>
    </xf>
    <xf numFmtId="176" fontId="1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3" fillId="0" borderId="0" xfId="52" applyFont="1" applyFill="1">
      <alignment vertical="center"/>
    </xf>
    <xf numFmtId="0" fontId="4" fillId="0" borderId="0" xfId="50" applyFont="1" applyFill="1" applyAlignment="1">
      <alignment horizontal="center" vertical="center"/>
    </xf>
    <xf numFmtId="176" fontId="1" fillId="0" borderId="0" xfId="51" applyNumberFormat="1" applyFont="1" applyFill="1" applyAlignment="1">
      <alignment vertical="center" wrapText="1"/>
    </xf>
    <xf numFmtId="176" fontId="1" fillId="0" borderId="0" xfId="51" applyNumberFormat="1" applyFont="1" applyFill="1" applyAlignment="1">
      <alignment vertical="center"/>
    </xf>
    <xf numFmtId="9" fontId="1" fillId="0" borderId="0" xfId="51" applyNumberFormat="1" applyFont="1" applyFill="1" applyAlignment="1">
      <alignment vertical="center"/>
    </xf>
    <xf numFmtId="176" fontId="1" fillId="0" borderId="0" xfId="50" applyNumberFormat="1" applyFont="1" applyFill="1">
      <alignment vertical="center"/>
    </xf>
    <xf numFmtId="0" fontId="2" fillId="0" borderId="1" xfId="51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51" applyFont="1" applyFill="1" applyBorder="1" applyAlignment="1">
      <alignment horizontal="center" vertical="center" wrapText="1"/>
    </xf>
    <xf numFmtId="0" fontId="5" fillId="0" borderId="3" xfId="51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left" vertical="center" wrapText="1"/>
    </xf>
    <xf numFmtId="176" fontId="1" fillId="0" borderId="2" xfId="50" applyNumberFormat="1" applyFont="1" applyFill="1" applyBorder="1" applyAlignment="1">
      <alignment horizontal="right" vertical="center" wrapText="1"/>
    </xf>
    <xf numFmtId="10" fontId="1" fillId="0" borderId="2" xfId="50" applyNumberFormat="1" applyFont="1" applyFill="1" applyBorder="1" applyAlignment="1">
      <alignment horizontal="right" vertical="center" wrapText="1"/>
    </xf>
    <xf numFmtId="0" fontId="1" fillId="0" borderId="2" xfId="49" applyFont="1" applyFill="1" applyBorder="1" applyAlignment="1">
      <alignment horizontal="center" vertical="center" wrapText="1"/>
    </xf>
    <xf numFmtId="176" fontId="6" fillId="0" borderId="2" xfId="50" applyNumberFormat="1" applyFont="1" applyFill="1" applyBorder="1" applyAlignment="1">
      <alignment horizontal="right" vertical="center" wrapText="1"/>
    </xf>
    <xf numFmtId="0" fontId="1" fillId="0" borderId="2" xfId="50" applyFont="1" applyFill="1" applyBorder="1">
      <alignment vertical="center"/>
    </xf>
    <xf numFmtId="0" fontId="1" fillId="0" borderId="2" xfId="50" applyFont="1" applyFill="1" applyBorder="1" applyAlignment="1">
      <alignment horizontal="center" vertical="center"/>
    </xf>
    <xf numFmtId="0" fontId="7" fillId="0" borderId="2" xfId="53" applyFont="1" applyFill="1" applyBorder="1">
      <alignment vertical="center"/>
    </xf>
    <xf numFmtId="0" fontId="1" fillId="0" borderId="2" xfId="51" applyFont="1" applyFill="1" applyBorder="1" applyAlignment="1">
      <alignment horizontal="center" vertical="center" wrapText="1"/>
    </xf>
    <xf numFmtId="0" fontId="1" fillId="0" borderId="2" xfId="51" applyFont="1" applyFill="1" applyBorder="1" applyAlignment="1">
      <alignment horizontal="center" vertical="center"/>
    </xf>
    <xf numFmtId="176" fontId="1" fillId="0" borderId="4" xfId="5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>
      <alignment vertical="center"/>
    </xf>
    <xf numFmtId="10" fontId="1" fillId="0" borderId="2" xfId="0" applyNumberFormat="1" applyFont="1" applyFill="1" applyBorder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新科目月报说明" xfId="49"/>
    <cellStyle name="常规_6%2015年预算收支计划（正版）2.28" xfId="50"/>
    <cellStyle name="常规_人大附表" xfId="51"/>
    <cellStyle name="常规_复件 附表" xfId="52"/>
    <cellStyle name="常规_2013年调整预算表格（报人大）" xfId="53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showZeros="0" tabSelected="1" zoomScaleSheetLayoutView="60" workbookViewId="0">
      <pane ySplit="5" topLeftCell="A6" activePane="bottomLeft" state="frozen"/>
      <selection/>
      <selection pane="bottomLeft" activeCell="B10" sqref="A1:L31"/>
    </sheetView>
  </sheetViews>
  <sheetFormatPr defaultColWidth="9" defaultRowHeight="14.25"/>
  <cols>
    <col min="1" max="1" width="24.375" style="4" customWidth="1"/>
    <col min="2" max="4" width="9.5" style="4" customWidth="1"/>
    <col min="5" max="6" width="8.625" style="4" customWidth="1"/>
    <col min="7" max="7" width="34.625" style="4" customWidth="1"/>
    <col min="8" max="11" width="9.5" style="4" customWidth="1"/>
    <col min="12" max="12" width="8.375" style="4" customWidth="1"/>
    <col min="13" max="16384" width="9" style="4"/>
  </cols>
  <sheetData>
    <row r="1" ht="21.95" customHeight="1" spans="1:1">
      <c r="A1" s="5" t="s">
        <v>0</v>
      </c>
    </row>
    <row r="2" ht="53.25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1" customFormat="1" ht="19.5" customHeight="1" spans="1:12">
      <c r="A3" s="7"/>
      <c r="B3" s="8"/>
      <c r="C3" s="8"/>
      <c r="D3" s="8"/>
      <c r="E3" s="9"/>
      <c r="F3" s="8"/>
      <c r="G3" s="8"/>
      <c r="H3" s="10"/>
      <c r="I3" s="10"/>
      <c r="J3" s="10"/>
      <c r="L3" s="26" t="s">
        <v>2</v>
      </c>
    </row>
    <row r="4" s="2" customFormat="1" ht="45.75" customHeight="1" spans="1:12">
      <c r="A4" s="11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3"/>
      <c r="G4" s="11" t="s">
        <v>8</v>
      </c>
      <c r="H4" s="12" t="s">
        <v>4</v>
      </c>
      <c r="I4" s="12" t="s">
        <v>5</v>
      </c>
      <c r="J4" s="12" t="s">
        <v>6</v>
      </c>
      <c r="K4" s="13" t="s">
        <v>7</v>
      </c>
      <c r="L4" s="13"/>
    </row>
    <row r="5" s="2" customFormat="1" ht="28.5" customHeight="1" spans="1:12">
      <c r="A5" s="14"/>
      <c r="B5" s="15"/>
      <c r="C5" s="15"/>
      <c r="D5" s="15"/>
      <c r="E5" s="13" t="s">
        <v>9</v>
      </c>
      <c r="F5" s="13" t="s">
        <v>10</v>
      </c>
      <c r="G5" s="14"/>
      <c r="H5" s="15"/>
      <c r="I5" s="15"/>
      <c r="J5" s="15"/>
      <c r="K5" s="13" t="s">
        <v>9</v>
      </c>
      <c r="L5" s="13" t="s">
        <v>10</v>
      </c>
    </row>
    <row r="6" s="3" customFormat="1" ht="24.75" customHeight="1" spans="1:12">
      <c r="A6" s="16" t="s">
        <v>11</v>
      </c>
      <c r="B6" s="17">
        <v>1266279</v>
      </c>
      <c r="C6" s="17">
        <f>1005845</f>
        <v>1005845</v>
      </c>
      <c r="D6" s="17">
        <v>928808</v>
      </c>
      <c r="E6" s="17">
        <f t="shared" ref="E6:E22" si="0">D6-C6</f>
        <v>-77037</v>
      </c>
      <c r="F6" s="18">
        <f t="shared" ref="F6:F14" si="1">E6/C6</f>
        <v>-0.0765893353349671</v>
      </c>
      <c r="G6" s="16" t="s">
        <v>12</v>
      </c>
      <c r="H6" s="17"/>
      <c r="I6" s="17">
        <v>0</v>
      </c>
      <c r="J6" s="17">
        <v>0</v>
      </c>
      <c r="K6" s="27">
        <f t="shared" ref="K6:K31" si="2">J6-I6</f>
        <v>0</v>
      </c>
      <c r="L6" s="28"/>
    </row>
    <row r="7" s="3" customFormat="1" ht="24.75" customHeight="1" spans="1:12">
      <c r="A7" s="16" t="s">
        <v>13</v>
      </c>
      <c r="B7" s="17">
        <v>1785</v>
      </c>
      <c r="C7" s="17">
        <v>4098</v>
      </c>
      <c r="D7" s="17">
        <v>3676</v>
      </c>
      <c r="E7" s="17">
        <f t="shared" si="0"/>
        <v>-422</v>
      </c>
      <c r="F7" s="18">
        <f t="shared" si="1"/>
        <v>-0.102977061981454</v>
      </c>
      <c r="G7" s="16" t="s">
        <v>14</v>
      </c>
      <c r="H7" s="17">
        <v>265</v>
      </c>
      <c r="I7" s="17">
        <v>0</v>
      </c>
      <c r="J7" s="17">
        <v>0</v>
      </c>
      <c r="K7" s="27">
        <f t="shared" si="2"/>
        <v>0</v>
      </c>
      <c r="L7" s="28"/>
    </row>
    <row r="8" s="3" customFormat="1" ht="24.75" customHeight="1" spans="1:12">
      <c r="A8" s="16" t="s">
        <v>15</v>
      </c>
      <c r="B8" s="17">
        <v>65311</v>
      </c>
      <c r="C8" s="17">
        <v>38800</v>
      </c>
      <c r="D8" s="17">
        <v>38800</v>
      </c>
      <c r="E8" s="17">
        <f t="shared" si="0"/>
        <v>0</v>
      </c>
      <c r="F8" s="18">
        <f t="shared" si="1"/>
        <v>0</v>
      </c>
      <c r="G8" s="16" t="s">
        <v>16</v>
      </c>
      <c r="H8" s="17">
        <v>301</v>
      </c>
      <c r="I8" s="17">
        <v>0</v>
      </c>
      <c r="J8" s="17">
        <v>0</v>
      </c>
      <c r="K8" s="27">
        <f t="shared" si="2"/>
        <v>0</v>
      </c>
      <c r="L8" s="28"/>
    </row>
    <row r="9" s="3" customFormat="1" ht="29.25" customHeight="1" spans="1:12">
      <c r="A9" s="16" t="s">
        <v>17</v>
      </c>
      <c r="B9" s="17">
        <v>16598</v>
      </c>
      <c r="C9" s="17">
        <v>14500</v>
      </c>
      <c r="D9" s="17">
        <v>14500</v>
      </c>
      <c r="E9" s="17">
        <f t="shared" si="0"/>
        <v>0</v>
      </c>
      <c r="F9" s="18">
        <f t="shared" si="1"/>
        <v>0</v>
      </c>
      <c r="G9" s="16" t="s">
        <v>18</v>
      </c>
      <c r="H9" s="17">
        <v>369565</v>
      </c>
      <c r="I9" s="17">
        <v>668369</v>
      </c>
      <c r="J9" s="17">
        <v>575880</v>
      </c>
      <c r="K9" s="27">
        <f t="shared" si="2"/>
        <v>-92489</v>
      </c>
      <c r="L9" s="28">
        <f t="shared" ref="L9:L14" si="3">K9/I9</f>
        <v>-0.138380146296432</v>
      </c>
    </row>
    <row r="10" s="3" customFormat="1" ht="24.75" customHeight="1" spans="1:12">
      <c r="A10" s="16" t="s">
        <v>19</v>
      </c>
      <c r="B10" s="17">
        <v>1225</v>
      </c>
      <c r="C10" s="17">
        <v>2800</v>
      </c>
      <c r="D10" s="17">
        <v>2800</v>
      </c>
      <c r="E10" s="17">
        <f t="shared" si="0"/>
        <v>0</v>
      </c>
      <c r="F10" s="18">
        <f t="shared" si="1"/>
        <v>0</v>
      </c>
      <c r="G10" s="16" t="s">
        <v>20</v>
      </c>
      <c r="H10" s="17">
        <v>1690</v>
      </c>
      <c r="I10" s="17">
        <v>4116</v>
      </c>
      <c r="J10" s="17">
        <v>3694</v>
      </c>
      <c r="K10" s="27">
        <f t="shared" si="2"/>
        <v>-422</v>
      </c>
      <c r="L10" s="28">
        <f t="shared" si="3"/>
        <v>-0.102526724975705</v>
      </c>
    </row>
    <row r="11" s="3" customFormat="1" ht="24.75" customHeight="1" spans="1:12">
      <c r="A11" s="16" t="s">
        <v>21</v>
      </c>
      <c r="B11" s="17">
        <v>9727</v>
      </c>
      <c r="C11" s="17">
        <v>10000</v>
      </c>
      <c r="D11" s="17">
        <v>6000</v>
      </c>
      <c r="E11" s="17">
        <f t="shared" si="0"/>
        <v>-4000</v>
      </c>
      <c r="F11" s="18">
        <f t="shared" si="1"/>
        <v>-0.4</v>
      </c>
      <c r="G11" s="16" t="s">
        <v>22</v>
      </c>
      <c r="H11" s="17"/>
      <c r="I11" s="17">
        <v>0</v>
      </c>
      <c r="J11" s="17">
        <v>0</v>
      </c>
      <c r="K11" s="27">
        <f t="shared" si="2"/>
        <v>0</v>
      </c>
      <c r="L11" s="28"/>
    </row>
    <row r="12" s="3" customFormat="1" ht="24.75" customHeight="1" spans="1:12">
      <c r="A12" s="16" t="s">
        <v>23</v>
      </c>
      <c r="B12" s="17">
        <v>5233</v>
      </c>
      <c r="C12" s="17">
        <v>10466</v>
      </c>
      <c r="D12" s="17">
        <v>10466</v>
      </c>
      <c r="E12" s="17">
        <f t="shared" si="0"/>
        <v>0</v>
      </c>
      <c r="F12" s="18">
        <f t="shared" si="1"/>
        <v>0</v>
      </c>
      <c r="G12" s="16" t="s">
        <v>24</v>
      </c>
      <c r="H12" s="17"/>
      <c r="I12" s="17">
        <v>0</v>
      </c>
      <c r="J12" s="17">
        <v>0</v>
      </c>
      <c r="K12" s="27">
        <f t="shared" si="2"/>
        <v>0</v>
      </c>
      <c r="L12" s="28"/>
    </row>
    <row r="13" s="3" customFormat="1" ht="29.25" customHeight="1" spans="1:12">
      <c r="A13" s="19" t="s">
        <v>25</v>
      </c>
      <c r="B13" s="17">
        <f>SUM(B6:B12)</f>
        <v>1366158</v>
      </c>
      <c r="C13" s="17">
        <f>SUM(C6:C12)</f>
        <v>1086509</v>
      </c>
      <c r="D13" s="17">
        <f>SUM(D6:D12)</f>
        <v>1005050</v>
      </c>
      <c r="E13" s="17">
        <f t="shared" si="0"/>
        <v>-81459</v>
      </c>
      <c r="F13" s="18">
        <f t="shared" si="1"/>
        <v>-0.0749731479444717</v>
      </c>
      <c r="G13" s="16" t="s">
        <v>26</v>
      </c>
      <c r="H13" s="17">
        <v>7429</v>
      </c>
      <c r="I13" s="17">
        <v>42955</v>
      </c>
      <c r="J13" s="17">
        <v>42955</v>
      </c>
      <c r="K13" s="27">
        <f t="shared" si="2"/>
        <v>0</v>
      </c>
      <c r="L13" s="28">
        <f t="shared" si="3"/>
        <v>0</v>
      </c>
    </row>
    <row r="14" s="3" customFormat="1" ht="24.75" customHeight="1" spans="1:12">
      <c r="A14" s="16" t="s">
        <v>27</v>
      </c>
      <c r="B14" s="17">
        <v>115872</v>
      </c>
      <c r="C14" s="17">
        <v>86503</v>
      </c>
      <c r="D14" s="17">
        <v>86503</v>
      </c>
      <c r="E14" s="17">
        <f t="shared" si="0"/>
        <v>0</v>
      </c>
      <c r="F14" s="18">
        <f t="shared" si="1"/>
        <v>0</v>
      </c>
      <c r="G14" s="16" t="s">
        <v>28</v>
      </c>
      <c r="H14" s="17">
        <v>1484</v>
      </c>
      <c r="I14" s="17">
        <v>4187</v>
      </c>
      <c r="J14" s="17">
        <v>4187</v>
      </c>
      <c r="K14" s="27">
        <f t="shared" si="2"/>
        <v>0</v>
      </c>
      <c r="L14" s="28">
        <f t="shared" si="3"/>
        <v>0</v>
      </c>
    </row>
    <row r="15" s="3" customFormat="1" ht="24.75" customHeight="1" spans="1:12">
      <c r="A15" s="16" t="s">
        <v>29</v>
      </c>
      <c r="B15" s="20"/>
      <c r="C15" s="20"/>
      <c r="D15" s="20"/>
      <c r="E15" s="17">
        <f t="shared" si="0"/>
        <v>0</v>
      </c>
      <c r="F15" s="18"/>
      <c r="G15" s="16" t="s">
        <v>30</v>
      </c>
      <c r="H15" s="17">
        <v>917</v>
      </c>
      <c r="I15" s="17">
        <v>0</v>
      </c>
      <c r="J15" s="17">
        <v>0</v>
      </c>
      <c r="K15" s="27">
        <f t="shared" si="2"/>
        <v>0</v>
      </c>
      <c r="L15" s="28"/>
    </row>
    <row r="16" s="3" customFormat="1" ht="24.75" customHeight="1" spans="1:12">
      <c r="A16" s="16" t="s">
        <v>31</v>
      </c>
      <c r="B16" s="17">
        <f>SUM(B14:B15)</f>
        <v>115872</v>
      </c>
      <c r="C16" s="17">
        <f>SUM(C14:C15)</f>
        <v>86503</v>
      </c>
      <c r="D16" s="17">
        <f>SUM(D14:D15)</f>
        <v>86503</v>
      </c>
      <c r="E16" s="17">
        <f t="shared" si="0"/>
        <v>0</v>
      </c>
      <c r="F16" s="18">
        <f t="shared" ref="F16:F22" si="4">E16/C16</f>
        <v>0</v>
      </c>
      <c r="G16" s="16" t="s">
        <v>32</v>
      </c>
      <c r="H16" s="17">
        <v>6</v>
      </c>
      <c r="I16" s="17">
        <v>0</v>
      </c>
      <c r="J16" s="17">
        <v>0</v>
      </c>
      <c r="K16" s="27">
        <f t="shared" si="2"/>
        <v>0</v>
      </c>
      <c r="L16" s="28"/>
    </row>
    <row r="17" s="3" customFormat="1" ht="24.75" customHeight="1" spans="1:12">
      <c r="A17" s="21" t="s">
        <v>33</v>
      </c>
      <c r="B17" s="17">
        <v>1304374</v>
      </c>
      <c r="C17" s="17">
        <v>186600</v>
      </c>
      <c r="D17" s="17">
        <v>786000</v>
      </c>
      <c r="E17" s="17">
        <f t="shared" si="0"/>
        <v>599400</v>
      </c>
      <c r="F17" s="18">
        <f t="shared" si="4"/>
        <v>3.21221864951768</v>
      </c>
      <c r="G17" s="16" t="s">
        <v>34</v>
      </c>
      <c r="H17" s="17">
        <v>153</v>
      </c>
      <c r="I17" s="17">
        <v>234</v>
      </c>
      <c r="J17" s="17">
        <v>234</v>
      </c>
      <c r="K17" s="27">
        <f t="shared" si="2"/>
        <v>0</v>
      </c>
      <c r="L17" s="28">
        <f t="shared" ref="L17:L20" si="5">K17/I17</f>
        <v>0</v>
      </c>
    </row>
    <row r="18" s="3" customFormat="1" ht="29.25" customHeight="1" spans="1:12">
      <c r="A18" s="22" t="s">
        <v>35</v>
      </c>
      <c r="B18" s="17">
        <f>B17</f>
        <v>1304374</v>
      </c>
      <c r="C18" s="17">
        <f>C17</f>
        <v>186600</v>
      </c>
      <c r="D18" s="17">
        <f>D17</f>
        <v>786000</v>
      </c>
      <c r="E18" s="17">
        <f t="shared" si="0"/>
        <v>599400</v>
      </c>
      <c r="F18" s="18">
        <f t="shared" si="4"/>
        <v>3.21221864951768</v>
      </c>
      <c r="G18" s="16" t="s">
        <v>36</v>
      </c>
      <c r="H18" s="17">
        <v>4684</v>
      </c>
      <c r="I18" s="17">
        <v>14500</v>
      </c>
      <c r="J18" s="17">
        <v>14500</v>
      </c>
      <c r="K18" s="27">
        <f t="shared" si="2"/>
        <v>0</v>
      </c>
      <c r="L18" s="28">
        <f t="shared" si="5"/>
        <v>0</v>
      </c>
    </row>
    <row r="19" s="3" customFormat="1" ht="24.75" customHeight="1" spans="1:12">
      <c r="A19" s="16" t="s">
        <v>37</v>
      </c>
      <c r="B19" s="17">
        <v>50389</v>
      </c>
      <c r="C19" s="17">
        <v>6443</v>
      </c>
      <c r="D19" s="17">
        <v>6443</v>
      </c>
      <c r="E19" s="17">
        <f t="shared" si="0"/>
        <v>0</v>
      </c>
      <c r="F19" s="18">
        <f t="shared" si="4"/>
        <v>0</v>
      </c>
      <c r="G19" s="16" t="s">
        <v>38</v>
      </c>
      <c r="H19" s="17">
        <v>110690</v>
      </c>
      <c r="I19" s="17">
        <v>148213</v>
      </c>
      <c r="J19" s="17">
        <v>126213</v>
      </c>
      <c r="K19" s="27">
        <f t="shared" si="2"/>
        <v>-22000</v>
      </c>
      <c r="L19" s="28">
        <f t="shared" si="5"/>
        <v>-0.14843502256887</v>
      </c>
    </row>
    <row r="20" s="3" customFormat="1" ht="24.75" customHeight="1" spans="1:12">
      <c r="A20" s="19" t="s">
        <v>39</v>
      </c>
      <c r="B20" s="17">
        <f>B19</f>
        <v>50389</v>
      </c>
      <c r="C20" s="17">
        <f>C19</f>
        <v>6443</v>
      </c>
      <c r="D20" s="17">
        <f>D19</f>
        <v>6443</v>
      </c>
      <c r="E20" s="17">
        <f t="shared" si="0"/>
        <v>0</v>
      </c>
      <c r="F20" s="18">
        <f t="shared" si="4"/>
        <v>0</v>
      </c>
      <c r="G20" s="16" t="s">
        <v>40</v>
      </c>
      <c r="H20" s="17">
        <v>1108</v>
      </c>
      <c r="I20" s="17">
        <v>1389</v>
      </c>
      <c r="J20" s="17">
        <v>889</v>
      </c>
      <c r="K20" s="27">
        <f t="shared" si="2"/>
        <v>-500</v>
      </c>
      <c r="L20" s="28">
        <f t="shared" si="5"/>
        <v>-0.359971202303816</v>
      </c>
    </row>
    <row r="21" s="3" customFormat="1" ht="24.75" customHeight="1" spans="1:12">
      <c r="A21" s="16" t="s">
        <v>41</v>
      </c>
      <c r="B21" s="17"/>
      <c r="C21" s="17">
        <v>66406</v>
      </c>
      <c r="D21" s="17">
        <v>36406</v>
      </c>
      <c r="E21" s="17">
        <f t="shared" si="0"/>
        <v>-30000</v>
      </c>
      <c r="F21" s="18">
        <f t="shared" si="4"/>
        <v>-0.451766406650002</v>
      </c>
      <c r="G21" s="16" t="s">
        <v>42</v>
      </c>
      <c r="H21" s="17">
        <v>41</v>
      </c>
      <c r="I21" s="17">
        <v>0</v>
      </c>
      <c r="J21" s="17">
        <v>0</v>
      </c>
      <c r="K21" s="27">
        <f t="shared" si="2"/>
        <v>0</v>
      </c>
      <c r="L21" s="28"/>
    </row>
    <row r="22" s="3" customFormat="1" ht="29.25" customHeight="1" spans="1:12">
      <c r="A22" s="19" t="s">
        <v>43</v>
      </c>
      <c r="B22" s="17"/>
      <c r="C22" s="17">
        <f>SUM(C21)</f>
        <v>66406</v>
      </c>
      <c r="D22" s="17">
        <f>SUM(D21)</f>
        <v>36406</v>
      </c>
      <c r="E22" s="17">
        <f t="shared" si="0"/>
        <v>-30000</v>
      </c>
      <c r="F22" s="18">
        <f t="shared" si="4"/>
        <v>-0.451766406650002</v>
      </c>
      <c r="G22" s="16" t="s">
        <v>44</v>
      </c>
      <c r="H22" s="17">
        <v>731345</v>
      </c>
      <c r="I22" s="17">
        <v>186600</v>
      </c>
      <c r="J22" s="17">
        <v>639000</v>
      </c>
      <c r="K22" s="27">
        <f t="shared" si="2"/>
        <v>452400</v>
      </c>
      <c r="L22" s="28">
        <f t="shared" ref="L22:L28" si="6">K22/I22</f>
        <v>2.42443729903537</v>
      </c>
    </row>
    <row r="23" s="3" customFormat="1" ht="24.75" customHeight="1" spans="1:12">
      <c r="A23" s="19"/>
      <c r="B23" s="17"/>
      <c r="C23" s="17"/>
      <c r="D23" s="17"/>
      <c r="E23" s="17"/>
      <c r="F23" s="18"/>
      <c r="G23" s="16" t="s">
        <v>45</v>
      </c>
      <c r="H23" s="17"/>
      <c r="I23" s="17">
        <v>0</v>
      </c>
      <c r="J23" s="17">
        <v>0</v>
      </c>
      <c r="K23" s="27">
        <f t="shared" si="2"/>
        <v>0</v>
      </c>
      <c r="L23" s="28"/>
    </row>
    <row r="24" s="3" customFormat="1" ht="24.75" customHeight="1" spans="1:12">
      <c r="A24" s="19"/>
      <c r="B24" s="17"/>
      <c r="C24" s="17"/>
      <c r="D24" s="17"/>
      <c r="E24" s="17"/>
      <c r="F24" s="18"/>
      <c r="G24" s="16" t="s">
        <v>46</v>
      </c>
      <c r="H24" s="17">
        <v>9727</v>
      </c>
      <c r="I24" s="17">
        <v>10000</v>
      </c>
      <c r="J24" s="17">
        <v>10000</v>
      </c>
      <c r="K24" s="27">
        <f t="shared" si="2"/>
        <v>0</v>
      </c>
      <c r="L24" s="28">
        <f t="shared" si="6"/>
        <v>0</v>
      </c>
    </row>
    <row r="25" s="3" customFormat="1" ht="24.75" customHeight="1" spans="1:12">
      <c r="A25" s="19"/>
      <c r="B25" s="17"/>
      <c r="C25" s="17"/>
      <c r="D25" s="17"/>
      <c r="E25" s="17"/>
      <c r="F25" s="18"/>
      <c r="G25" s="19" t="s">
        <v>47</v>
      </c>
      <c r="H25" s="17">
        <f t="shared" ref="H25:J25" si="7">SUM(H6:H24)</f>
        <v>1239405</v>
      </c>
      <c r="I25" s="17">
        <f t="shared" si="7"/>
        <v>1080563</v>
      </c>
      <c r="J25" s="17">
        <f t="shared" si="7"/>
        <v>1417552</v>
      </c>
      <c r="K25" s="27">
        <f t="shared" si="2"/>
        <v>336989</v>
      </c>
      <c r="L25" s="28">
        <f t="shared" si="6"/>
        <v>0.311864278158701</v>
      </c>
    </row>
    <row r="26" s="3" customFormat="1" ht="24.75" customHeight="1" spans="1:12">
      <c r="A26" s="19"/>
      <c r="B26" s="17"/>
      <c r="C26" s="17"/>
      <c r="D26" s="17"/>
      <c r="E26" s="17"/>
      <c r="F26" s="18"/>
      <c r="G26" s="16" t="s">
        <v>48</v>
      </c>
      <c r="H26" s="17">
        <v>166</v>
      </c>
      <c r="I26" s="17">
        <f>31207+20000</f>
        <v>51207</v>
      </c>
      <c r="J26" s="17">
        <v>51207</v>
      </c>
      <c r="K26" s="27">
        <f t="shared" si="2"/>
        <v>0</v>
      </c>
      <c r="L26" s="28">
        <f t="shared" si="6"/>
        <v>0</v>
      </c>
    </row>
    <row r="27" s="3" customFormat="1" ht="24.75" customHeight="1" spans="1:12">
      <c r="A27" s="19"/>
      <c r="B27" s="17"/>
      <c r="C27" s="17"/>
      <c r="D27" s="17"/>
      <c r="E27" s="17"/>
      <c r="F27" s="18"/>
      <c r="G27" s="16" t="s">
        <v>49</v>
      </c>
      <c r="H27" s="17">
        <f>251751+407159</f>
        <v>658910</v>
      </c>
      <c r="I27" s="17">
        <f>130511+90000-100</f>
        <v>220411</v>
      </c>
      <c r="J27" s="17">
        <v>124363</v>
      </c>
      <c r="K27" s="27">
        <f t="shared" si="2"/>
        <v>-96048</v>
      </c>
      <c r="L27" s="28">
        <f t="shared" si="6"/>
        <v>-0.435767724841319</v>
      </c>
    </row>
    <row r="28" s="3" customFormat="1" ht="24.75" customHeight="1" spans="1:12">
      <c r="A28" s="19"/>
      <c r="B28" s="17"/>
      <c r="C28" s="17"/>
      <c r="D28" s="17"/>
      <c r="E28" s="17"/>
      <c r="F28" s="18"/>
      <c r="G28" s="16" t="s">
        <v>50</v>
      </c>
      <c r="H28" s="17">
        <v>417678</v>
      </c>
      <c r="I28" s="17">
        <v>80280</v>
      </c>
      <c r="J28" s="17">
        <v>327280</v>
      </c>
      <c r="K28" s="27">
        <f t="shared" si="2"/>
        <v>247000</v>
      </c>
      <c r="L28" s="28">
        <f t="shared" si="6"/>
        <v>3.07673143996014</v>
      </c>
    </row>
    <row r="29" s="3" customFormat="1" ht="24.75" customHeight="1" spans="1:12">
      <c r="A29" s="19"/>
      <c r="B29" s="17"/>
      <c r="C29" s="17"/>
      <c r="D29" s="17"/>
      <c r="E29" s="17"/>
      <c r="F29" s="18"/>
      <c r="G29" s="23" t="s">
        <v>51</v>
      </c>
      <c r="H29" s="17">
        <v>6443</v>
      </c>
      <c r="I29" s="17"/>
      <c r="J29" s="17">
        <v>0</v>
      </c>
      <c r="K29" s="27">
        <f t="shared" si="2"/>
        <v>0</v>
      </c>
      <c r="L29" s="28"/>
    </row>
    <row r="30" s="3" customFormat="1" ht="24.75" customHeight="1" spans="1:12">
      <c r="A30" s="19"/>
      <c r="B30" s="17"/>
      <c r="C30" s="17"/>
      <c r="D30" s="17"/>
      <c r="E30" s="17"/>
      <c r="F30" s="18"/>
      <c r="G30" s="16" t="s">
        <v>52</v>
      </c>
      <c r="H30" s="17">
        <v>514191</v>
      </c>
      <c r="I30" s="17"/>
      <c r="J30" s="17">
        <v>0</v>
      </c>
      <c r="K30" s="27">
        <f t="shared" si="2"/>
        <v>0</v>
      </c>
      <c r="L30" s="28"/>
    </row>
    <row r="31" s="3" customFormat="1" ht="24.75" customHeight="1" spans="1:12">
      <c r="A31" s="24" t="s">
        <v>53</v>
      </c>
      <c r="B31" s="17">
        <f>B13+B16+B18+B20+B22</f>
        <v>2836793</v>
      </c>
      <c r="C31" s="17">
        <f>C13+C16+C18+C20+C22</f>
        <v>1432461</v>
      </c>
      <c r="D31" s="17">
        <f>D13+D16+D18+D20+D22</f>
        <v>1920402</v>
      </c>
      <c r="E31" s="17">
        <f>D31-C31</f>
        <v>487941</v>
      </c>
      <c r="F31" s="18">
        <f>E31/C31</f>
        <v>0.340631263259523</v>
      </c>
      <c r="G31" s="25" t="s">
        <v>54</v>
      </c>
      <c r="H31" s="17">
        <f t="shared" ref="H31:J31" si="8">H25+H27+H28+H26+H30+H29</f>
        <v>2836793</v>
      </c>
      <c r="I31" s="17">
        <f t="shared" si="8"/>
        <v>1432461</v>
      </c>
      <c r="J31" s="17">
        <f t="shared" si="8"/>
        <v>1920402</v>
      </c>
      <c r="K31" s="27">
        <f t="shared" si="2"/>
        <v>487941</v>
      </c>
      <c r="L31" s="28">
        <f>K31/I31</f>
        <v>0.340631263259523</v>
      </c>
    </row>
  </sheetData>
  <mergeCells count="11">
    <mergeCell ref="A2:L2"/>
    <mergeCell ref="E4:F4"/>
    <mergeCell ref="K4:L4"/>
    <mergeCell ref="A4:A5"/>
    <mergeCell ref="B4:B5"/>
    <mergeCell ref="C4:C5"/>
    <mergeCell ref="D4:D5"/>
    <mergeCell ref="G4:G5"/>
    <mergeCell ref="H4:H5"/>
    <mergeCell ref="I4:I5"/>
    <mergeCell ref="J4:J5"/>
  </mergeCells>
  <printOptions horizontalCentered="1"/>
  <pageMargins left="0.196850393700787" right="0.196850393700787" top="0.78740157480315" bottom="0.78740157480315" header="0.511811023622047" footer="0.511811023622047"/>
  <pageSetup paperSize="9" scale="85" firstPageNumber="11" fitToHeight="0" orientation="landscape" useFirstPageNumber="1" horizontalDpi="600" verticalDpi="600"/>
  <headerFooter alignWithMargins="0" scaleWithDoc="0">
    <oddFooter>&amp;C—&amp;P—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木子祥</dc:creator>
  <cp:lastModifiedBy>木子祥</cp:lastModifiedBy>
  <dcterms:created xsi:type="dcterms:W3CDTF">2023-08-01T06:45:36Z</dcterms:created>
  <dcterms:modified xsi:type="dcterms:W3CDTF">2023-08-01T06:45:39Z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1AA5B95ACF244248BFA782408FF6880D_11</vt:lpwstr>
  </property>
  <property fmtid="{D5CDD505-2E9C-101B-9397-08002B2CF9AE}" pid="3" name="KSOProductBuildVer">
    <vt:lpwstr>2052-12.1.0.15120</vt:lpwstr>
  </property>
</Properties>
</file>