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1" r:id="rId1"/>
  </sheets>
  <definedNames>
    <definedName name="_xlnm.Print_Area" localSheetId="0">表一!$A$1:$L$51</definedName>
    <definedName name="_xlnm.Print_Titles" localSheetId="0">表一!$1:$5</definedName>
    <definedName name="_xlnm._FilterDatabase" localSheetId="0" hidden="1">表一!$6:$6</definedName>
  </definedNames>
  <calcPr calcId="144525" fullCalcOnLoad="1"/>
</workbook>
</file>

<file path=xl/sharedStrings.xml><?xml version="1.0" encoding="utf-8"?>
<sst xmlns="http://schemas.openxmlformats.org/spreadsheetml/2006/main" count="94" uniqueCount="88">
  <si>
    <t>表一</t>
  </si>
  <si>
    <t>2023年公共预算收支计划表</t>
  </si>
  <si>
    <t>单位：万元</t>
  </si>
  <si>
    <t>收入项目</t>
  </si>
  <si>
    <t>2022年预计执行数</t>
  </si>
  <si>
    <t>2023年年初预算</t>
  </si>
  <si>
    <t>2023年第一次预算调整</t>
  </si>
  <si>
    <t>2023年第一次预算调整比2023年年初预算</t>
  </si>
  <si>
    <t>支出项目</t>
  </si>
  <si>
    <t xml:space="preserve">增减额    </t>
  </si>
  <si>
    <t xml:space="preserve">增减%      </t>
  </si>
  <si>
    <t>一、公共预算收入</t>
  </si>
  <si>
    <t>一、公共预算支出</t>
  </si>
  <si>
    <t>（一） 税务部门组织收入</t>
  </si>
  <si>
    <t xml:space="preserve">   一般公共服务支出</t>
  </si>
  <si>
    <t xml:space="preserve">   1、增值税</t>
  </si>
  <si>
    <t xml:space="preserve">   国防支出</t>
  </si>
  <si>
    <t xml:space="preserve">   2、企业所得税</t>
  </si>
  <si>
    <t xml:space="preserve">   公共安全支出</t>
  </si>
  <si>
    <t xml:space="preserve">   3、个人所得税</t>
  </si>
  <si>
    <t xml:space="preserve">   教育支出</t>
  </si>
  <si>
    <t xml:space="preserve">   4、城市维护建设税</t>
  </si>
  <si>
    <t xml:space="preserve">   科学技术支出</t>
  </si>
  <si>
    <t xml:space="preserve">   5、房产税</t>
  </si>
  <si>
    <t xml:space="preserve">   文化体育与传媒支出</t>
  </si>
  <si>
    <t xml:space="preserve">   6、耕地占用税</t>
  </si>
  <si>
    <t xml:space="preserve">   社会保障和就业支出</t>
  </si>
  <si>
    <t xml:space="preserve">   7、契税</t>
  </si>
  <si>
    <t xml:space="preserve">   社会保险基金支出</t>
  </si>
  <si>
    <t xml:space="preserve">   8、其他各税</t>
  </si>
  <si>
    <t xml:space="preserve">   医疗卫生与计划生育支出</t>
  </si>
  <si>
    <t xml:space="preserve">      其中：资源税</t>
  </si>
  <si>
    <t xml:space="preserve">   节能环保支出</t>
  </si>
  <si>
    <t xml:space="preserve">            印花税</t>
  </si>
  <si>
    <t xml:space="preserve">   城乡社区支出</t>
  </si>
  <si>
    <t xml:space="preserve">            城镇土地使用税</t>
  </si>
  <si>
    <t xml:space="preserve">   农林水支出</t>
  </si>
  <si>
    <t xml:space="preserve">            土地增值税</t>
  </si>
  <si>
    <t xml:space="preserve">   交通运输支出</t>
  </si>
  <si>
    <t xml:space="preserve">            车船使用税</t>
  </si>
  <si>
    <t xml:space="preserve">   资源勘探信息等支出</t>
  </si>
  <si>
    <t xml:space="preserve">            环境保护税</t>
  </si>
  <si>
    <t xml:space="preserve">   商业服务业等支出</t>
  </si>
  <si>
    <t xml:space="preserve">            其他税收收入</t>
  </si>
  <si>
    <t xml:space="preserve">   金融支出</t>
  </si>
  <si>
    <t>（二）财政部门组织收入</t>
  </si>
  <si>
    <t xml:space="preserve">   国土海洋气象等支出</t>
  </si>
  <si>
    <t xml:space="preserve">   1、增值税退税</t>
  </si>
  <si>
    <t xml:space="preserve">   住房保障支出</t>
  </si>
  <si>
    <t xml:space="preserve">   2、专项收入</t>
  </si>
  <si>
    <t xml:space="preserve">   灾害防治及应急管理支出</t>
  </si>
  <si>
    <t xml:space="preserve">       其中：排污费收入</t>
  </si>
  <si>
    <t xml:space="preserve">   粮油物资储备支出</t>
  </si>
  <si>
    <t xml:space="preserve">             教育费附加收入</t>
  </si>
  <si>
    <t xml:space="preserve">   预备费</t>
  </si>
  <si>
    <t xml:space="preserve">             地方教育附加收入</t>
  </si>
  <si>
    <t xml:space="preserve">   其他支出</t>
  </si>
  <si>
    <t xml:space="preserve">             文化事业建设费收入</t>
  </si>
  <si>
    <t xml:space="preserve">   地方政府一般债务付息支出</t>
  </si>
  <si>
    <t xml:space="preserve">             残疾人就业保障金收入</t>
  </si>
  <si>
    <t xml:space="preserve">   地方政府一般债务发行费用支出</t>
  </si>
  <si>
    <t xml:space="preserve">             水利建设专项收入</t>
  </si>
  <si>
    <t>二、上解支出</t>
  </si>
  <si>
    <t xml:space="preserve">             地方森林植被恢复费</t>
  </si>
  <si>
    <t>三、地方政府一般债务还本支出</t>
  </si>
  <si>
    <t xml:space="preserve">             广告收入</t>
  </si>
  <si>
    <t>四、结转、结余</t>
  </si>
  <si>
    <t xml:space="preserve">             农田水利建设资金收入</t>
  </si>
  <si>
    <t>五、安排预算稳定调节基金</t>
  </si>
  <si>
    <t xml:space="preserve">             教育资金收入</t>
  </si>
  <si>
    <t>六、补助下级支出</t>
  </si>
  <si>
    <t xml:space="preserve">   3、行政事业性收费收入</t>
  </si>
  <si>
    <t xml:space="preserve">   4、罚没收入</t>
  </si>
  <si>
    <t xml:space="preserve">   5、国有资源(资产)有偿使用收入</t>
  </si>
  <si>
    <t xml:space="preserve">   6、其他收入(捐赠收入等)</t>
  </si>
  <si>
    <t xml:space="preserve">   7、政府住房基金收入</t>
  </si>
  <si>
    <t>二、转移性收入</t>
  </si>
  <si>
    <t xml:space="preserve">   1、公共预算补助收入</t>
  </si>
  <si>
    <t xml:space="preserve">   2、抗疫特别债转移支付收入</t>
  </si>
  <si>
    <t>三、调入资金</t>
  </si>
  <si>
    <t xml:space="preserve">    政府性基金预算调入资金</t>
  </si>
  <si>
    <t xml:space="preserve">    国有资本经营预算调入资金</t>
  </si>
  <si>
    <t xml:space="preserve">    其他调入资金</t>
  </si>
  <si>
    <t>四、动用预算稳定调节基金</t>
  </si>
  <si>
    <t>五、债务转贷收入</t>
  </si>
  <si>
    <t>六、上年结转、结余</t>
  </si>
  <si>
    <t>收入合计</t>
  </si>
  <si>
    <t>支出合计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</si>
</sst>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2"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family val="3"/>
      <charset val="134"/>
    </font>
    <font>
      <sz val="24"/>
      <name val="方正小标宋简体"/>
      <family val="4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/>
  </cellStyleXfs>
  <cellXfs count="41">
    <xf numFmtId="0" fontId="0" fillId="0" borderId="0" xfId="0">
      <alignment vertical="center"/>
    </xf>
    <xf numFmtId="0" fontId="1" fillId="0" borderId="0" xfId="51" applyFont="1" applyFill="1">
      <alignment vertical="center"/>
    </xf>
    <xf numFmtId="0" fontId="1" fillId="0" borderId="0" xfId="51" applyFont="1" applyFill="1" applyAlignment="1">
      <alignment vertical="center"/>
    </xf>
    <xf numFmtId="0" fontId="2" fillId="0" borderId="0" xfId="51" applyFont="1" applyFill="1">
      <alignment vertical="center"/>
    </xf>
    <xf numFmtId="0" fontId="3" fillId="0" borderId="0" xfId="51" applyFont="1" applyFill="1">
      <alignment vertical="center"/>
    </xf>
    <xf numFmtId="0" fontId="4" fillId="0" borderId="0" xfId="5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51" applyFont="1" applyFill="1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6" fillId="0" borderId="0" xfId="52" applyFont="1" applyFill="1">
      <alignment vertical="center"/>
    </xf>
    <xf numFmtId="176" fontId="1" fillId="0" borderId="0" xfId="51" applyNumberFormat="1" applyFont="1" applyFill="1">
      <alignment vertical="center"/>
    </xf>
    <xf numFmtId="0" fontId="7" fillId="0" borderId="0" xfId="49" applyFont="1" applyFill="1" applyAlignment="1">
      <alignment horizontal="center" vertical="center"/>
    </xf>
    <xf numFmtId="176" fontId="7" fillId="0" borderId="0" xfId="49" applyNumberFormat="1" applyFont="1" applyFill="1" applyAlignment="1">
      <alignment horizontal="center" vertical="center"/>
    </xf>
    <xf numFmtId="0" fontId="2" fillId="0" borderId="0" xfId="50" applyFont="1" applyFill="1" applyAlignment="1">
      <alignment horizontal="center"/>
    </xf>
    <xf numFmtId="176" fontId="2" fillId="0" borderId="0" xfId="50" applyNumberFormat="1" applyFont="1" applyFill="1" applyAlignment="1">
      <alignment horizontal="center"/>
    </xf>
    <xf numFmtId="10" fontId="2" fillId="0" borderId="0" xfId="50" applyNumberFormat="1" applyFont="1" applyFill="1" applyAlignment="1">
      <alignment horizontal="center"/>
    </xf>
    <xf numFmtId="10" fontId="2" fillId="0" borderId="0" xfId="51" applyNumberFormat="1" applyFont="1" applyFill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0" borderId="3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176" fontId="4" fillId="0" borderId="1" xfId="50" applyNumberFormat="1" applyFont="1" applyFill="1" applyBorder="1" applyAlignment="1">
      <alignment vertical="center" wrapText="1"/>
    </xf>
    <xf numFmtId="10" fontId="4" fillId="0" borderId="1" xfId="50" applyNumberFormat="1" applyFont="1" applyFill="1" applyBorder="1" applyAlignment="1">
      <alignment vertical="center" wrapText="1"/>
    </xf>
    <xf numFmtId="0" fontId="4" fillId="0" borderId="1" xfId="51" applyFont="1" applyFill="1" applyBorder="1" applyAlignment="1">
      <alignment horizontal="left" vertical="center" wrapText="1"/>
    </xf>
    <xf numFmtId="176" fontId="9" fillId="0" borderId="1" xfId="50" applyNumberFormat="1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vertical="center" wrapText="1"/>
    </xf>
    <xf numFmtId="0" fontId="4" fillId="0" borderId="1" xfId="51" applyFont="1" applyFill="1" applyBorder="1">
      <alignment vertical="center"/>
    </xf>
    <xf numFmtId="176" fontId="4" fillId="0" borderId="1" xfId="5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49" applyFont="1" applyFill="1" applyBorder="1">
      <alignment vertical="center"/>
    </xf>
    <xf numFmtId="0" fontId="4" fillId="0" borderId="1" xfId="53" applyFont="1" applyFill="1" applyBorder="1" applyAlignment="1">
      <alignment vertical="center" wrapText="1"/>
    </xf>
    <xf numFmtId="176" fontId="9" fillId="0" borderId="1" xfId="49" applyNumberFormat="1" applyFont="1" applyFill="1" applyBorder="1" applyAlignment="1">
      <alignment horizontal="righ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9" fontId="2" fillId="0" borderId="0" xfId="51" applyNumberFormat="1" applyFont="1" applyFill="1">
      <alignment vertical="center"/>
    </xf>
    <xf numFmtId="0" fontId="2" fillId="0" borderId="4" xfId="51" applyFont="1" applyFill="1" applyBorder="1" applyAlignment="1">
      <alignment horizontal="right" vertical="center"/>
    </xf>
    <xf numFmtId="10" fontId="4" fillId="0" borderId="1" xfId="51" applyNumberFormat="1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6%2015年预算收支计划（正版）2.28" xfId="49"/>
    <cellStyle name="常规_人大附表" xfId="50"/>
    <cellStyle name="常规_2013年调整预算表格（报人大）" xfId="51"/>
    <cellStyle name="常规_复件 附表" xfId="52"/>
    <cellStyle name="常规_1211 2017年收入预计执行和2018年预算草案样表（2017(1)(1)(1).12.7）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zoomScaleSheetLayoutView="60" workbookViewId="0">
      <pane ySplit="5" topLeftCell="A6" activePane="bottomLeft" state="frozen"/>
      <selection/>
      <selection pane="bottomLeft" activeCell="B10" sqref="A1:L51"/>
    </sheetView>
  </sheetViews>
  <sheetFormatPr defaultColWidth="9" defaultRowHeight="14.25"/>
  <cols>
    <col min="1" max="1" width="28.875" style="8" customWidth="1"/>
    <col min="2" max="3" width="10.875" style="9" customWidth="1"/>
    <col min="4" max="4" width="9.75" style="9" customWidth="1"/>
    <col min="5" max="6" width="9" style="8" customWidth="1"/>
    <col min="7" max="7" width="27.25" style="8" customWidth="1"/>
    <col min="8" max="10" width="10.625" style="8" customWidth="1"/>
    <col min="11" max="12" width="8" style="8" customWidth="1"/>
    <col min="13" max="160" width="9" style="8"/>
    <col min="161" max="161" width="9" style="10"/>
    <col min="162" max="16384" width="9" style="8"/>
  </cols>
  <sheetData>
    <row r="1" s="1" customFormat="1" ht="18" customHeight="1" spans="1:4">
      <c r="A1" s="11" t="s">
        <v>0</v>
      </c>
      <c r="B1" s="12"/>
      <c r="C1" s="12"/>
      <c r="D1" s="12"/>
    </row>
    <row r="2" s="2" customFormat="1" ht="42.75" customHeight="1" spans="1:12">
      <c r="A2" s="13" t="s">
        <v>1</v>
      </c>
      <c r="B2" s="14"/>
      <c r="C2" s="14"/>
      <c r="D2" s="14"/>
      <c r="E2" s="13"/>
      <c r="F2" s="13"/>
      <c r="G2" s="13"/>
      <c r="H2" s="13"/>
      <c r="I2" s="13"/>
      <c r="J2" s="13"/>
      <c r="K2" s="13"/>
      <c r="L2" s="13"/>
    </row>
    <row r="3" s="3" customFormat="1" ht="15" customHeight="1" spans="1:12">
      <c r="A3" s="15"/>
      <c r="B3" s="16"/>
      <c r="C3" s="16"/>
      <c r="D3" s="16"/>
      <c r="E3" s="17"/>
      <c r="F3" s="15"/>
      <c r="G3" s="18"/>
      <c r="I3" s="38"/>
      <c r="J3" s="38"/>
      <c r="K3" s="39" t="s">
        <v>2</v>
      </c>
      <c r="L3" s="39"/>
    </row>
    <row r="4" s="4" customFormat="1" ht="48" customHeight="1" spans="1:12">
      <c r="A4" s="19" t="s">
        <v>3</v>
      </c>
      <c r="B4" s="20" t="s">
        <v>4</v>
      </c>
      <c r="C4" s="20" t="s">
        <v>5</v>
      </c>
      <c r="D4" s="20" t="s">
        <v>6</v>
      </c>
      <c r="E4" s="21" t="s">
        <v>7</v>
      </c>
      <c r="F4" s="21"/>
      <c r="G4" s="19" t="s">
        <v>8</v>
      </c>
      <c r="H4" s="20" t="s">
        <v>4</v>
      </c>
      <c r="I4" s="20" t="s">
        <v>5</v>
      </c>
      <c r="J4" s="20" t="s">
        <v>6</v>
      </c>
      <c r="K4" s="21" t="s">
        <v>7</v>
      </c>
      <c r="L4" s="21"/>
    </row>
    <row r="5" s="4" customFormat="1" ht="25.5" customHeight="1" spans="1:12">
      <c r="A5" s="19"/>
      <c r="B5" s="22"/>
      <c r="C5" s="22"/>
      <c r="D5" s="22"/>
      <c r="E5" s="21" t="s">
        <v>9</v>
      </c>
      <c r="F5" s="21" t="s">
        <v>10</v>
      </c>
      <c r="G5" s="19"/>
      <c r="H5" s="22"/>
      <c r="I5" s="22"/>
      <c r="J5" s="22"/>
      <c r="K5" s="21" t="s">
        <v>9</v>
      </c>
      <c r="L5" s="21" t="s">
        <v>10</v>
      </c>
    </row>
    <row r="6" s="5" customFormat="1" ht="24.75" customHeight="1" spans="1:12">
      <c r="A6" s="23" t="s">
        <v>11</v>
      </c>
      <c r="B6" s="24">
        <f>B7+B23</f>
        <v>968549</v>
      </c>
      <c r="C6" s="24">
        <f>C7+C23</f>
        <v>987920</v>
      </c>
      <c r="D6" s="24">
        <f>D7+D23</f>
        <v>990039</v>
      </c>
      <c r="E6" s="24">
        <f t="shared" ref="E6:E21" si="0">D6-C6</f>
        <v>2119</v>
      </c>
      <c r="F6" s="25">
        <f t="shared" ref="F6:F21" si="1">E6/C6</f>
        <v>0.00214491051907037</v>
      </c>
      <c r="G6" s="26" t="s">
        <v>12</v>
      </c>
      <c r="H6" s="27">
        <f t="shared" ref="H6:J6" si="2">SUM(H7:H30)</f>
        <v>1713535</v>
      </c>
      <c r="I6" s="27">
        <f t="shared" si="2"/>
        <v>1864471</v>
      </c>
      <c r="J6" s="27">
        <f t="shared" si="2"/>
        <v>1852939</v>
      </c>
      <c r="K6" s="24">
        <f t="shared" ref="K6:K13" si="3">J6-I6</f>
        <v>-11532</v>
      </c>
      <c r="L6" s="40">
        <f t="shared" ref="L6:L13" si="4">K6/I6</f>
        <v>-0.00618513240484835</v>
      </c>
    </row>
    <row r="7" s="5" customFormat="1" ht="24.75" customHeight="1" spans="1:12">
      <c r="A7" s="23" t="s">
        <v>13</v>
      </c>
      <c r="B7" s="24">
        <f>B8+B9+B10+B11+B12+B13+B14+B15</f>
        <v>698000</v>
      </c>
      <c r="C7" s="24">
        <f>C8+C9+C10+C11+C12+C13+C14+C15</f>
        <v>735905</v>
      </c>
      <c r="D7" s="24">
        <f>D8+D9+D10+D11+D12+D13+D14+D15</f>
        <v>735905</v>
      </c>
      <c r="E7" s="24">
        <f t="shared" si="0"/>
        <v>0</v>
      </c>
      <c r="F7" s="25">
        <f t="shared" si="1"/>
        <v>0</v>
      </c>
      <c r="G7" s="28" t="s">
        <v>14</v>
      </c>
      <c r="H7" s="24">
        <v>157481</v>
      </c>
      <c r="I7" s="24">
        <v>241330</v>
      </c>
      <c r="J7" s="24">
        <v>238190</v>
      </c>
      <c r="K7" s="24">
        <f t="shared" si="3"/>
        <v>-3140</v>
      </c>
      <c r="L7" s="40">
        <f t="shared" si="4"/>
        <v>-0.0130112294368707</v>
      </c>
    </row>
    <row r="8" s="5" customFormat="1" ht="24.75" customHeight="1" spans="1:12">
      <c r="A8" s="29" t="s">
        <v>15</v>
      </c>
      <c r="B8" s="24">
        <v>73273</v>
      </c>
      <c r="C8" s="24">
        <v>173725</v>
      </c>
      <c r="D8" s="24">
        <v>173725</v>
      </c>
      <c r="E8" s="24">
        <f t="shared" si="0"/>
        <v>0</v>
      </c>
      <c r="F8" s="25">
        <f t="shared" si="1"/>
        <v>0</v>
      </c>
      <c r="G8" s="28" t="s">
        <v>16</v>
      </c>
      <c r="H8" s="24">
        <v>164</v>
      </c>
      <c r="I8" s="24">
        <v>81</v>
      </c>
      <c r="J8" s="24">
        <v>81</v>
      </c>
      <c r="K8" s="24">
        <f t="shared" si="3"/>
        <v>0</v>
      </c>
      <c r="L8" s="40">
        <f t="shared" si="4"/>
        <v>0</v>
      </c>
    </row>
    <row r="9" s="5" customFormat="1" ht="24.75" customHeight="1" spans="1:12">
      <c r="A9" s="29" t="s">
        <v>17</v>
      </c>
      <c r="B9" s="24">
        <v>105040</v>
      </c>
      <c r="C9" s="24">
        <v>79120</v>
      </c>
      <c r="D9" s="24">
        <v>79120</v>
      </c>
      <c r="E9" s="24">
        <f t="shared" si="0"/>
        <v>0</v>
      </c>
      <c r="F9" s="25">
        <f t="shared" si="1"/>
        <v>0</v>
      </c>
      <c r="G9" s="28" t="s">
        <v>18</v>
      </c>
      <c r="H9" s="24">
        <v>140528</v>
      </c>
      <c r="I9" s="24">
        <v>117078</v>
      </c>
      <c r="J9" s="24">
        <v>116327</v>
      </c>
      <c r="K9" s="24">
        <f t="shared" si="3"/>
        <v>-751</v>
      </c>
      <c r="L9" s="40">
        <f t="shared" si="4"/>
        <v>-0.00641452706742514</v>
      </c>
    </row>
    <row r="10" s="5" customFormat="1" ht="24.75" customHeight="1" spans="1:12">
      <c r="A10" s="29" t="s">
        <v>19</v>
      </c>
      <c r="B10" s="24">
        <v>26765</v>
      </c>
      <c r="C10" s="24">
        <v>24310</v>
      </c>
      <c r="D10" s="24">
        <v>24310</v>
      </c>
      <c r="E10" s="24">
        <f t="shared" si="0"/>
        <v>0</v>
      </c>
      <c r="F10" s="25">
        <f t="shared" si="1"/>
        <v>0</v>
      </c>
      <c r="G10" s="28" t="s">
        <v>20</v>
      </c>
      <c r="H10" s="24">
        <v>464390</v>
      </c>
      <c r="I10" s="24">
        <v>446032</v>
      </c>
      <c r="J10" s="24">
        <v>448117</v>
      </c>
      <c r="K10" s="24">
        <f t="shared" si="3"/>
        <v>2085</v>
      </c>
      <c r="L10" s="40">
        <f t="shared" si="4"/>
        <v>0.00467455249847545</v>
      </c>
    </row>
    <row r="11" s="5" customFormat="1" ht="24.75" customHeight="1" spans="1:12">
      <c r="A11" s="29" t="s">
        <v>21</v>
      </c>
      <c r="B11" s="24">
        <v>69803</v>
      </c>
      <c r="C11" s="24">
        <v>70654</v>
      </c>
      <c r="D11" s="24">
        <v>70654</v>
      </c>
      <c r="E11" s="24">
        <f t="shared" si="0"/>
        <v>0</v>
      </c>
      <c r="F11" s="25">
        <f t="shared" si="1"/>
        <v>0</v>
      </c>
      <c r="G11" s="28" t="s">
        <v>22</v>
      </c>
      <c r="H11" s="24">
        <v>101137</v>
      </c>
      <c r="I11" s="24">
        <v>51781</v>
      </c>
      <c r="J11" s="24">
        <v>36027</v>
      </c>
      <c r="K11" s="24">
        <f t="shared" si="3"/>
        <v>-15754</v>
      </c>
      <c r="L11" s="40">
        <f t="shared" si="4"/>
        <v>-0.304242869006006</v>
      </c>
    </row>
    <row r="12" s="5" customFormat="1" ht="24.75" customHeight="1" spans="1:12">
      <c r="A12" s="29" t="s">
        <v>23</v>
      </c>
      <c r="B12" s="24">
        <v>58730</v>
      </c>
      <c r="C12" s="24">
        <v>60000</v>
      </c>
      <c r="D12" s="24">
        <v>60000</v>
      </c>
      <c r="E12" s="24">
        <f t="shared" si="0"/>
        <v>0</v>
      </c>
      <c r="F12" s="25">
        <f t="shared" si="1"/>
        <v>0</v>
      </c>
      <c r="G12" s="28" t="s">
        <v>24</v>
      </c>
      <c r="H12" s="24">
        <v>17452</v>
      </c>
      <c r="I12" s="24">
        <v>14542</v>
      </c>
      <c r="J12" s="24">
        <v>13970</v>
      </c>
      <c r="K12" s="24">
        <f t="shared" si="3"/>
        <v>-572</v>
      </c>
      <c r="L12" s="40">
        <f t="shared" si="4"/>
        <v>-0.0393343419062027</v>
      </c>
    </row>
    <row r="13" s="5" customFormat="1" ht="24.75" customHeight="1" spans="1:12">
      <c r="A13" s="29" t="s">
        <v>25</v>
      </c>
      <c r="B13" s="24">
        <v>7475</v>
      </c>
      <c r="C13" s="24">
        <v>30000</v>
      </c>
      <c r="D13" s="24">
        <v>30000</v>
      </c>
      <c r="E13" s="24">
        <f t="shared" si="0"/>
        <v>0</v>
      </c>
      <c r="F13" s="25">
        <f t="shared" si="1"/>
        <v>0</v>
      </c>
      <c r="G13" s="28" t="s">
        <v>26</v>
      </c>
      <c r="H13" s="24">
        <v>261172</v>
      </c>
      <c r="I13" s="24">
        <v>256463</v>
      </c>
      <c r="J13" s="24">
        <v>249643</v>
      </c>
      <c r="K13" s="24">
        <f t="shared" si="3"/>
        <v>-6820</v>
      </c>
      <c r="L13" s="40">
        <f t="shared" si="4"/>
        <v>-0.0265925299165962</v>
      </c>
    </row>
    <row r="14" s="5" customFormat="1" ht="24.75" customHeight="1" spans="1:12">
      <c r="A14" s="29" t="s">
        <v>27</v>
      </c>
      <c r="B14" s="24">
        <v>168765</v>
      </c>
      <c r="C14" s="24">
        <v>128000</v>
      </c>
      <c r="D14" s="24">
        <v>128000</v>
      </c>
      <c r="E14" s="24">
        <f t="shared" si="0"/>
        <v>0</v>
      </c>
      <c r="F14" s="25">
        <f t="shared" si="1"/>
        <v>0</v>
      </c>
      <c r="G14" s="28" t="s">
        <v>28</v>
      </c>
      <c r="H14" s="24"/>
      <c r="I14" s="24"/>
      <c r="J14" s="24"/>
      <c r="K14" s="24"/>
      <c r="L14" s="40"/>
    </row>
    <row r="15" s="5" customFormat="1" ht="24.75" customHeight="1" spans="1:12">
      <c r="A15" s="29" t="s">
        <v>29</v>
      </c>
      <c r="B15" s="24">
        <f>SUM(B16:B22)</f>
        <v>188149</v>
      </c>
      <c r="C15" s="24">
        <f>SUM(C16:C22)</f>
        <v>170096</v>
      </c>
      <c r="D15" s="24">
        <f>SUM(D16:D22)</f>
        <v>170096</v>
      </c>
      <c r="E15" s="24">
        <f t="shared" si="0"/>
        <v>0</v>
      </c>
      <c r="F15" s="25">
        <f t="shared" si="1"/>
        <v>0</v>
      </c>
      <c r="G15" s="28" t="s">
        <v>30</v>
      </c>
      <c r="H15" s="24">
        <v>265113</v>
      </c>
      <c r="I15" s="24">
        <v>211191</v>
      </c>
      <c r="J15" s="24">
        <v>214828</v>
      </c>
      <c r="K15" s="24">
        <f t="shared" ref="K15:K21" si="5">J15-I15</f>
        <v>3637</v>
      </c>
      <c r="L15" s="40">
        <f t="shared" ref="L15:L21" si="6">K15/I15</f>
        <v>0.0172213778049254</v>
      </c>
    </row>
    <row r="16" s="5" customFormat="1" ht="24.75" customHeight="1" spans="1:12">
      <c r="A16" s="24" t="s">
        <v>31</v>
      </c>
      <c r="B16" s="24">
        <v>36</v>
      </c>
      <c r="C16" s="24">
        <v>36</v>
      </c>
      <c r="D16" s="24">
        <v>36</v>
      </c>
      <c r="E16" s="24">
        <f t="shared" si="0"/>
        <v>0</v>
      </c>
      <c r="F16" s="25">
        <f t="shared" si="1"/>
        <v>0</v>
      </c>
      <c r="G16" s="28" t="s">
        <v>32</v>
      </c>
      <c r="H16" s="24">
        <v>7390</v>
      </c>
      <c r="I16" s="24">
        <v>942</v>
      </c>
      <c r="J16" s="24">
        <v>937</v>
      </c>
      <c r="K16" s="24">
        <f t="shared" si="5"/>
        <v>-5</v>
      </c>
      <c r="L16" s="40">
        <f t="shared" si="6"/>
        <v>-0.00530785562632696</v>
      </c>
    </row>
    <row r="17" s="6" customFormat="1" ht="24.75" customHeight="1" spans="1:12">
      <c r="A17" s="24" t="s">
        <v>33</v>
      </c>
      <c r="B17" s="24">
        <v>70940</v>
      </c>
      <c r="C17" s="24">
        <v>83000</v>
      </c>
      <c r="D17" s="24">
        <v>83000</v>
      </c>
      <c r="E17" s="24">
        <f t="shared" si="0"/>
        <v>0</v>
      </c>
      <c r="F17" s="25">
        <f t="shared" si="1"/>
        <v>0</v>
      </c>
      <c r="G17" s="28" t="s">
        <v>34</v>
      </c>
      <c r="H17" s="24">
        <v>22442</v>
      </c>
      <c r="I17" s="24">
        <v>68200</v>
      </c>
      <c r="J17" s="24">
        <v>63451</v>
      </c>
      <c r="K17" s="24">
        <f t="shared" si="5"/>
        <v>-4749</v>
      </c>
      <c r="L17" s="40">
        <f t="shared" si="6"/>
        <v>-0.069633431085044</v>
      </c>
    </row>
    <row r="18" s="5" customFormat="1" ht="24.75" customHeight="1" spans="1:12">
      <c r="A18" s="24" t="s">
        <v>35</v>
      </c>
      <c r="B18" s="24">
        <v>13136</v>
      </c>
      <c r="C18" s="24">
        <v>14000</v>
      </c>
      <c r="D18" s="24">
        <v>14000</v>
      </c>
      <c r="E18" s="24">
        <f t="shared" si="0"/>
        <v>0</v>
      </c>
      <c r="F18" s="25">
        <f t="shared" si="1"/>
        <v>0</v>
      </c>
      <c r="G18" s="28" t="s">
        <v>36</v>
      </c>
      <c r="H18" s="24">
        <v>63512</v>
      </c>
      <c r="I18" s="24">
        <v>76449</v>
      </c>
      <c r="J18" s="24">
        <v>73951</v>
      </c>
      <c r="K18" s="24">
        <f t="shared" si="5"/>
        <v>-2498</v>
      </c>
      <c r="L18" s="40">
        <f t="shared" si="6"/>
        <v>-0.032675378356813</v>
      </c>
    </row>
    <row r="19" s="5" customFormat="1" ht="24.75" customHeight="1" spans="1:12">
      <c r="A19" s="24" t="s">
        <v>37</v>
      </c>
      <c r="B19" s="24">
        <v>92831</v>
      </c>
      <c r="C19" s="27">
        <v>62500</v>
      </c>
      <c r="D19" s="27">
        <v>62500</v>
      </c>
      <c r="E19" s="24">
        <f t="shared" si="0"/>
        <v>0</v>
      </c>
      <c r="F19" s="25">
        <f t="shared" si="1"/>
        <v>0</v>
      </c>
      <c r="G19" s="28" t="s">
        <v>38</v>
      </c>
      <c r="H19" s="24">
        <v>56319</v>
      </c>
      <c r="I19" s="24">
        <v>42813</v>
      </c>
      <c r="J19" s="24">
        <v>48428</v>
      </c>
      <c r="K19" s="24">
        <f t="shared" si="5"/>
        <v>5615</v>
      </c>
      <c r="L19" s="40">
        <f t="shared" si="6"/>
        <v>0.131151752972228</v>
      </c>
    </row>
    <row r="20" s="5" customFormat="1" ht="24.75" customHeight="1" spans="1:12">
      <c r="A20" s="24" t="s">
        <v>39</v>
      </c>
      <c r="B20" s="24">
        <v>10685</v>
      </c>
      <c r="C20" s="24">
        <v>10060</v>
      </c>
      <c r="D20" s="24">
        <v>10060</v>
      </c>
      <c r="E20" s="24">
        <f t="shared" si="0"/>
        <v>0</v>
      </c>
      <c r="F20" s="25">
        <f t="shared" si="1"/>
        <v>0</v>
      </c>
      <c r="G20" s="28" t="s">
        <v>40</v>
      </c>
      <c r="H20" s="24">
        <v>52781</v>
      </c>
      <c r="I20" s="24">
        <v>91185</v>
      </c>
      <c r="J20" s="24">
        <v>85168</v>
      </c>
      <c r="K20" s="24">
        <f t="shared" si="5"/>
        <v>-6017</v>
      </c>
      <c r="L20" s="40">
        <f t="shared" si="6"/>
        <v>-0.0659867302736196</v>
      </c>
    </row>
    <row r="21" s="5" customFormat="1" ht="24.75" customHeight="1" spans="1:12">
      <c r="A21" s="24" t="s">
        <v>41</v>
      </c>
      <c r="B21" s="24">
        <v>509</v>
      </c>
      <c r="C21" s="24">
        <v>500</v>
      </c>
      <c r="D21" s="24">
        <v>500</v>
      </c>
      <c r="E21" s="24">
        <f t="shared" si="0"/>
        <v>0</v>
      </c>
      <c r="F21" s="25">
        <f t="shared" si="1"/>
        <v>0</v>
      </c>
      <c r="G21" s="28" t="s">
        <v>42</v>
      </c>
      <c r="H21" s="24">
        <v>1873</v>
      </c>
      <c r="I21" s="24">
        <v>5880</v>
      </c>
      <c r="J21" s="24">
        <v>5030</v>
      </c>
      <c r="K21" s="24">
        <f t="shared" si="5"/>
        <v>-850</v>
      </c>
      <c r="L21" s="40">
        <f t="shared" si="6"/>
        <v>-0.144557823129252</v>
      </c>
    </row>
    <row r="22" s="5" customFormat="1" ht="24.75" customHeight="1" spans="1:12">
      <c r="A22" s="24" t="s">
        <v>43</v>
      </c>
      <c r="B22" s="24">
        <v>12</v>
      </c>
      <c r="C22" s="24"/>
      <c r="D22" s="24"/>
      <c r="E22" s="24"/>
      <c r="F22" s="25"/>
      <c r="G22" s="28" t="s">
        <v>44</v>
      </c>
      <c r="H22" s="24">
        <v>609</v>
      </c>
      <c r="I22" s="24"/>
      <c r="J22" s="24"/>
      <c r="K22" s="24"/>
      <c r="L22" s="40"/>
    </row>
    <row r="23" s="5" customFormat="1" ht="24.75" customHeight="1" spans="1:12">
      <c r="A23" s="23" t="s">
        <v>45</v>
      </c>
      <c r="B23" s="24">
        <f>B24+B25+B36+B37+B38+B39+B40</f>
        <v>270549</v>
      </c>
      <c r="C23" s="24">
        <f>C24+C25+C36+C37+C38+C39+C40</f>
        <v>252015</v>
      </c>
      <c r="D23" s="24">
        <f>D24+D25+D36+D37+D38+D39+D40</f>
        <v>254134</v>
      </c>
      <c r="E23" s="24">
        <f t="shared" ref="E23:E42" si="7">D23-C23</f>
        <v>2119</v>
      </c>
      <c r="F23" s="25">
        <f t="shared" ref="F23:F42" si="8">E23/C23</f>
        <v>0.00840822966886892</v>
      </c>
      <c r="G23" s="28" t="s">
        <v>46</v>
      </c>
      <c r="H23" s="24">
        <v>16254</v>
      </c>
      <c r="I23" s="24">
        <v>12518</v>
      </c>
      <c r="J23" s="24">
        <v>11929</v>
      </c>
      <c r="K23" s="24">
        <f t="shared" ref="K23:K31" si="9">J23-I23</f>
        <v>-589</v>
      </c>
      <c r="L23" s="40">
        <f t="shared" ref="L23:L31" si="10">K23/I23</f>
        <v>-0.0470522447675348</v>
      </c>
    </row>
    <row r="24" s="5" customFormat="1" ht="24.75" customHeight="1" spans="1:12">
      <c r="A24" s="29" t="s">
        <v>47</v>
      </c>
      <c r="B24" s="24"/>
      <c r="C24" s="24"/>
      <c r="D24" s="24"/>
      <c r="E24" s="24"/>
      <c r="F24" s="25"/>
      <c r="G24" s="28" t="s">
        <v>48</v>
      </c>
      <c r="H24" s="24">
        <v>54952</v>
      </c>
      <c r="I24" s="24">
        <v>58257</v>
      </c>
      <c r="J24" s="24">
        <v>55924</v>
      </c>
      <c r="K24" s="24">
        <f t="shared" si="9"/>
        <v>-2333</v>
      </c>
      <c r="L24" s="40">
        <f t="shared" si="10"/>
        <v>-0.0400466896681944</v>
      </c>
    </row>
    <row r="25" s="5" customFormat="1" ht="24.75" customHeight="1" spans="1:12">
      <c r="A25" s="29" t="s">
        <v>49</v>
      </c>
      <c r="B25" s="24">
        <f>SUM(B26:B35)</f>
        <v>144304</v>
      </c>
      <c r="C25" s="24">
        <f>SUM(C26:C35)</f>
        <v>123535</v>
      </c>
      <c r="D25" s="24">
        <f>SUM(D26:D35)</f>
        <v>123535</v>
      </c>
      <c r="E25" s="24">
        <f t="shared" si="7"/>
        <v>0</v>
      </c>
      <c r="F25" s="25">
        <f t="shared" si="8"/>
        <v>0</v>
      </c>
      <c r="G25" s="28" t="s">
        <v>50</v>
      </c>
      <c r="H25" s="24">
        <v>14199</v>
      </c>
      <c r="I25" s="24">
        <v>17492</v>
      </c>
      <c r="J25" s="24">
        <v>17233</v>
      </c>
      <c r="K25" s="24">
        <f t="shared" si="9"/>
        <v>-259</v>
      </c>
      <c r="L25" s="40">
        <f t="shared" si="10"/>
        <v>-0.0148067688085982</v>
      </c>
    </row>
    <row r="26" s="5" customFormat="1" ht="24.75" customHeight="1" spans="1:12">
      <c r="A26" s="24" t="s">
        <v>51</v>
      </c>
      <c r="B26" s="24"/>
      <c r="C26" s="24"/>
      <c r="D26" s="24"/>
      <c r="E26" s="24"/>
      <c r="F26" s="25"/>
      <c r="G26" s="28" t="s">
        <v>52</v>
      </c>
      <c r="H26" s="24">
        <v>12251</v>
      </c>
      <c r="I26" s="24">
        <v>11081</v>
      </c>
      <c r="J26" s="24">
        <v>10818</v>
      </c>
      <c r="K26" s="24">
        <f t="shared" si="9"/>
        <v>-263</v>
      </c>
      <c r="L26" s="40">
        <f t="shared" si="10"/>
        <v>-0.0237343200072196</v>
      </c>
    </row>
    <row r="27" s="7" customFormat="1" ht="24.75" customHeight="1" spans="1:12">
      <c r="A27" s="24" t="s">
        <v>53</v>
      </c>
      <c r="B27" s="24">
        <v>29769</v>
      </c>
      <c r="C27" s="24">
        <v>30280</v>
      </c>
      <c r="D27" s="24">
        <v>30280</v>
      </c>
      <c r="E27" s="24">
        <f t="shared" si="7"/>
        <v>0</v>
      </c>
      <c r="F27" s="25">
        <f t="shared" si="8"/>
        <v>0</v>
      </c>
      <c r="G27" s="28" t="s">
        <v>54</v>
      </c>
      <c r="H27" s="24"/>
      <c r="I27" s="24">
        <v>25000</v>
      </c>
      <c r="J27" s="24">
        <v>25000</v>
      </c>
      <c r="K27" s="24">
        <f t="shared" si="9"/>
        <v>0</v>
      </c>
      <c r="L27" s="40">
        <f t="shared" si="10"/>
        <v>0</v>
      </c>
    </row>
    <row r="28" s="7" customFormat="1" ht="24.75" customHeight="1" spans="1:12">
      <c r="A28" s="24" t="s">
        <v>55</v>
      </c>
      <c r="B28" s="24">
        <v>13891</v>
      </c>
      <c r="C28" s="24">
        <v>14131</v>
      </c>
      <c r="D28" s="24">
        <v>14131</v>
      </c>
      <c r="E28" s="24">
        <f t="shared" si="7"/>
        <v>0</v>
      </c>
      <c r="F28" s="25">
        <f t="shared" si="8"/>
        <v>0</v>
      </c>
      <c r="G28" s="28" t="s">
        <v>56</v>
      </c>
      <c r="H28" s="24">
        <v>-9881</v>
      </c>
      <c r="I28" s="24">
        <v>103854</v>
      </c>
      <c r="J28" s="24">
        <v>125585</v>
      </c>
      <c r="K28" s="24">
        <f t="shared" si="9"/>
        <v>21731</v>
      </c>
      <c r="L28" s="40">
        <f t="shared" si="10"/>
        <v>0.2092456718085</v>
      </c>
    </row>
    <row r="29" s="7" customFormat="1" ht="24.75" customHeight="1" spans="1:12">
      <c r="A29" s="24" t="s">
        <v>57</v>
      </c>
      <c r="B29" s="24">
        <v>149</v>
      </c>
      <c r="C29" s="24">
        <v>149</v>
      </c>
      <c r="D29" s="24">
        <v>149</v>
      </c>
      <c r="E29" s="24">
        <f t="shared" si="7"/>
        <v>0</v>
      </c>
      <c r="F29" s="25">
        <f t="shared" si="8"/>
        <v>0</v>
      </c>
      <c r="G29" s="28" t="s">
        <v>58</v>
      </c>
      <c r="H29" s="24">
        <v>13270</v>
      </c>
      <c r="I29" s="24">
        <v>12300</v>
      </c>
      <c r="J29" s="24">
        <v>12300</v>
      </c>
      <c r="K29" s="24">
        <f t="shared" si="9"/>
        <v>0</v>
      </c>
      <c r="L29" s="40">
        <f t="shared" si="10"/>
        <v>0</v>
      </c>
    </row>
    <row r="30" s="7" customFormat="1" ht="24.75" customHeight="1" spans="1:12">
      <c r="A30" s="24" t="s">
        <v>59</v>
      </c>
      <c r="B30" s="24">
        <v>2296</v>
      </c>
      <c r="C30" s="24">
        <v>2338</v>
      </c>
      <c r="D30" s="24">
        <v>2338</v>
      </c>
      <c r="E30" s="24">
        <f t="shared" si="7"/>
        <v>0</v>
      </c>
      <c r="F30" s="25">
        <f t="shared" si="8"/>
        <v>0</v>
      </c>
      <c r="G30" s="28" t="s">
        <v>60</v>
      </c>
      <c r="H30" s="24">
        <v>127</v>
      </c>
      <c r="I30" s="24">
        <v>2</v>
      </c>
      <c r="J30" s="24">
        <v>2</v>
      </c>
      <c r="K30" s="24">
        <f t="shared" si="9"/>
        <v>0</v>
      </c>
      <c r="L30" s="40">
        <f t="shared" si="10"/>
        <v>0</v>
      </c>
    </row>
    <row r="31" s="7" customFormat="1" ht="24.75" customHeight="1" spans="1:12">
      <c r="A31" s="24" t="s">
        <v>61</v>
      </c>
      <c r="B31" s="24"/>
      <c r="C31" s="24">
        <v>1200</v>
      </c>
      <c r="D31" s="24">
        <v>1200</v>
      </c>
      <c r="E31" s="24">
        <f t="shared" si="7"/>
        <v>0</v>
      </c>
      <c r="F31" s="25">
        <f t="shared" si="8"/>
        <v>0</v>
      </c>
      <c r="G31" s="23" t="s">
        <v>62</v>
      </c>
      <c r="H31" s="24">
        <v>145237</v>
      </c>
      <c r="I31" s="24">
        <v>173264</v>
      </c>
      <c r="J31" s="24">
        <v>175415</v>
      </c>
      <c r="K31" s="24">
        <f t="shared" si="9"/>
        <v>2151</v>
      </c>
      <c r="L31" s="40">
        <f t="shared" si="10"/>
        <v>0.0124145812171022</v>
      </c>
    </row>
    <row r="32" s="7" customFormat="1" ht="24.75" customHeight="1" spans="1:12">
      <c r="A32" s="24" t="s">
        <v>63</v>
      </c>
      <c r="B32" s="24">
        <v>328</v>
      </c>
      <c r="C32" s="24">
        <v>230</v>
      </c>
      <c r="D32" s="24">
        <v>230</v>
      </c>
      <c r="E32" s="24">
        <f t="shared" si="7"/>
        <v>0</v>
      </c>
      <c r="F32" s="25">
        <f t="shared" si="8"/>
        <v>0</v>
      </c>
      <c r="G32" s="30" t="s">
        <v>64</v>
      </c>
      <c r="H32" s="24">
        <v>132164</v>
      </c>
      <c r="I32" s="24"/>
      <c r="J32" s="24"/>
      <c r="K32" s="24"/>
      <c r="L32" s="40"/>
    </row>
    <row r="33" s="7" customFormat="1" ht="24.75" customHeight="1" spans="1:12">
      <c r="A33" s="31" t="s">
        <v>65</v>
      </c>
      <c r="B33" s="24">
        <v>1053</v>
      </c>
      <c r="C33" s="24">
        <v>450</v>
      </c>
      <c r="D33" s="24">
        <v>450</v>
      </c>
      <c r="E33" s="24">
        <f t="shared" si="7"/>
        <v>0</v>
      </c>
      <c r="F33" s="25">
        <f t="shared" si="8"/>
        <v>0</v>
      </c>
      <c r="G33" s="30" t="s">
        <v>66</v>
      </c>
      <c r="H33" s="24">
        <v>23309</v>
      </c>
      <c r="I33" s="24"/>
      <c r="J33" s="24"/>
      <c r="K33" s="24"/>
      <c r="L33" s="40"/>
    </row>
    <row r="34" s="7" customFormat="1" ht="24.75" customHeight="1" spans="1:12">
      <c r="A34" s="31" t="s">
        <v>67</v>
      </c>
      <c r="B34" s="24">
        <v>40341</v>
      </c>
      <c r="C34" s="24">
        <v>34757</v>
      </c>
      <c r="D34" s="24">
        <v>34757</v>
      </c>
      <c r="E34" s="24">
        <f t="shared" si="7"/>
        <v>0</v>
      </c>
      <c r="F34" s="25">
        <f t="shared" si="8"/>
        <v>0</v>
      </c>
      <c r="G34" s="30" t="s">
        <v>68</v>
      </c>
      <c r="H34" s="24">
        <v>542809</v>
      </c>
      <c r="I34" s="24"/>
      <c r="J34" s="24"/>
      <c r="K34" s="24"/>
      <c r="L34" s="40"/>
    </row>
    <row r="35" s="6" customFormat="1" ht="24.75" customHeight="1" spans="1:12">
      <c r="A35" s="31" t="s">
        <v>69</v>
      </c>
      <c r="B35" s="24">
        <v>56477</v>
      </c>
      <c r="C35" s="24">
        <v>40000</v>
      </c>
      <c r="D35" s="24">
        <v>40000</v>
      </c>
      <c r="E35" s="24">
        <f t="shared" si="7"/>
        <v>0</v>
      </c>
      <c r="F35" s="25">
        <f t="shared" si="8"/>
        <v>0</v>
      </c>
      <c r="G35" s="30" t="s">
        <v>70</v>
      </c>
      <c r="H35" s="24">
        <v>213825</v>
      </c>
      <c r="I35" s="24"/>
      <c r="J35" s="24"/>
      <c r="K35" s="24"/>
      <c r="L35" s="40"/>
    </row>
    <row r="36" s="6" customFormat="1" ht="24.75" customHeight="1" spans="1:12">
      <c r="A36" s="29" t="s">
        <v>71</v>
      </c>
      <c r="B36" s="24">
        <v>39695</v>
      </c>
      <c r="C36" s="24">
        <f>3000+16217</f>
        <v>19217</v>
      </c>
      <c r="D36" s="24">
        <v>21336</v>
      </c>
      <c r="E36" s="24">
        <f t="shared" si="7"/>
        <v>2119</v>
      </c>
      <c r="F36" s="25">
        <f t="shared" si="8"/>
        <v>0.110266951137014</v>
      </c>
      <c r="G36" s="32"/>
      <c r="H36" s="24"/>
      <c r="I36" s="24"/>
      <c r="J36" s="24"/>
      <c r="K36" s="24"/>
      <c r="L36" s="40"/>
    </row>
    <row r="37" s="6" customFormat="1" ht="24.75" customHeight="1" spans="1:12">
      <c r="A37" s="29" t="s">
        <v>72</v>
      </c>
      <c r="B37" s="24">
        <v>10834</v>
      </c>
      <c r="C37" s="24">
        <v>21144</v>
      </c>
      <c r="D37" s="24">
        <v>21144</v>
      </c>
      <c r="E37" s="24">
        <f t="shared" si="7"/>
        <v>0</v>
      </c>
      <c r="F37" s="25">
        <f t="shared" si="8"/>
        <v>0</v>
      </c>
      <c r="G37" s="32"/>
      <c r="H37" s="24"/>
      <c r="I37" s="24"/>
      <c r="J37" s="24"/>
      <c r="K37" s="24"/>
      <c r="L37" s="40"/>
    </row>
    <row r="38" s="6" customFormat="1" ht="24.75" customHeight="1" spans="1:12">
      <c r="A38" s="29" t="s">
        <v>73</v>
      </c>
      <c r="B38" s="24">
        <v>22763</v>
      </c>
      <c r="C38" s="24">
        <f>240+15188</f>
        <v>15428</v>
      </c>
      <c r="D38" s="24">
        <f>240+15188</f>
        <v>15428</v>
      </c>
      <c r="E38" s="24">
        <f t="shared" si="7"/>
        <v>0</v>
      </c>
      <c r="F38" s="25">
        <f t="shared" si="8"/>
        <v>0</v>
      </c>
      <c r="G38" s="32"/>
      <c r="H38" s="24"/>
      <c r="I38" s="24"/>
      <c r="J38" s="24"/>
      <c r="K38" s="24"/>
      <c r="L38" s="40"/>
    </row>
    <row r="39" s="6" customFormat="1" ht="24.75" customHeight="1" spans="1:12">
      <c r="A39" s="29" t="s">
        <v>74</v>
      </c>
      <c r="B39" s="24">
        <v>52853</v>
      </c>
      <c r="C39" s="24">
        <v>72601</v>
      </c>
      <c r="D39" s="24">
        <v>72601</v>
      </c>
      <c r="E39" s="24">
        <f t="shared" si="7"/>
        <v>0</v>
      </c>
      <c r="F39" s="25">
        <f t="shared" si="8"/>
        <v>0</v>
      </c>
      <c r="G39" s="32"/>
      <c r="H39" s="24"/>
      <c r="I39" s="24"/>
      <c r="J39" s="24"/>
      <c r="K39" s="24"/>
      <c r="L39" s="40"/>
    </row>
    <row r="40" s="6" customFormat="1" ht="24.75" customHeight="1" spans="1:12">
      <c r="A40" s="29" t="s">
        <v>75</v>
      </c>
      <c r="B40" s="24">
        <v>100</v>
      </c>
      <c r="C40" s="24">
        <v>90</v>
      </c>
      <c r="D40" s="24">
        <v>90</v>
      </c>
      <c r="E40" s="24">
        <f t="shared" si="7"/>
        <v>0</v>
      </c>
      <c r="F40" s="25">
        <f t="shared" si="8"/>
        <v>0</v>
      </c>
      <c r="G40" s="32"/>
      <c r="H40" s="24"/>
      <c r="I40" s="24"/>
      <c r="J40" s="24"/>
      <c r="K40" s="24"/>
      <c r="L40" s="40"/>
    </row>
    <row r="41" s="6" customFormat="1" ht="24.75" customHeight="1" spans="1:12">
      <c r="A41" s="23" t="s">
        <v>76</v>
      </c>
      <c r="B41" s="24">
        <f>B42+B43</f>
        <v>446870</v>
      </c>
      <c r="C41" s="24">
        <f>C42+C43</f>
        <v>339739</v>
      </c>
      <c r="D41" s="24">
        <f>D42+D43</f>
        <v>339739</v>
      </c>
      <c r="E41" s="24">
        <f t="shared" si="7"/>
        <v>0</v>
      </c>
      <c r="F41" s="25">
        <f t="shared" si="8"/>
        <v>0</v>
      </c>
      <c r="G41" s="32"/>
      <c r="H41" s="24"/>
      <c r="I41" s="24"/>
      <c r="J41" s="24"/>
      <c r="K41" s="24"/>
      <c r="L41" s="40"/>
    </row>
    <row r="42" s="6" customFormat="1" ht="24.75" customHeight="1" spans="1:12">
      <c r="A42" s="33" t="s">
        <v>77</v>
      </c>
      <c r="B42" s="24">
        <v>446870</v>
      </c>
      <c r="C42" s="24">
        <v>339739</v>
      </c>
      <c r="D42" s="24">
        <v>339739</v>
      </c>
      <c r="E42" s="24">
        <f t="shared" si="7"/>
        <v>0</v>
      </c>
      <c r="F42" s="25">
        <f t="shared" si="8"/>
        <v>0</v>
      </c>
      <c r="G42" s="32"/>
      <c r="H42" s="24"/>
      <c r="I42" s="24"/>
      <c r="J42" s="24"/>
      <c r="K42" s="24"/>
      <c r="L42" s="40"/>
    </row>
    <row r="43" s="6" customFormat="1" ht="24.75" customHeight="1" spans="1:12">
      <c r="A43" s="33" t="s">
        <v>78</v>
      </c>
      <c r="B43" s="24"/>
      <c r="C43" s="24"/>
      <c r="D43" s="24"/>
      <c r="E43" s="24"/>
      <c r="F43" s="25"/>
      <c r="G43" s="32"/>
      <c r="H43" s="24"/>
      <c r="I43" s="24"/>
      <c r="J43" s="24"/>
      <c r="K43" s="24"/>
      <c r="L43" s="40"/>
    </row>
    <row r="44" s="6" customFormat="1" ht="24.75" customHeight="1" spans="1:12">
      <c r="A44" s="23" t="s">
        <v>79</v>
      </c>
      <c r="B44" s="24">
        <f>SUM(B45:B47)</f>
        <v>661020</v>
      </c>
      <c r="C44" s="24">
        <f>SUM(C45:C47)</f>
        <v>233958</v>
      </c>
      <c r="D44" s="24">
        <f>SUM(D45:D47)</f>
        <v>138227</v>
      </c>
      <c r="E44" s="24">
        <f t="shared" ref="E44:E48" si="11">D44-C44</f>
        <v>-95731</v>
      </c>
      <c r="F44" s="25">
        <f t="shared" ref="F44:F48" si="12">E44/C44</f>
        <v>-0.409180280221236</v>
      </c>
      <c r="G44" s="32"/>
      <c r="H44" s="24"/>
      <c r="I44" s="24"/>
      <c r="J44" s="24"/>
      <c r="K44" s="24"/>
      <c r="L44" s="40"/>
    </row>
    <row r="45" s="6" customFormat="1" ht="24.75" customHeight="1" spans="1:12">
      <c r="A45" s="34" t="s">
        <v>80</v>
      </c>
      <c r="B45" s="35">
        <f>251751+407159</f>
        <v>658910</v>
      </c>
      <c r="C45" s="35">
        <f>130511+90000-100</f>
        <v>220411</v>
      </c>
      <c r="D45" s="35">
        <v>124363</v>
      </c>
      <c r="E45" s="24">
        <f t="shared" si="11"/>
        <v>-96048</v>
      </c>
      <c r="F45" s="25">
        <f t="shared" si="12"/>
        <v>-0.435767724841319</v>
      </c>
      <c r="G45" s="32"/>
      <c r="H45" s="24"/>
      <c r="I45" s="24"/>
      <c r="J45" s="24"/>
      <c r="K45" s="24"/>
      <c r="L45" s="40"/>
    </row>
    <row r="46" s="6" customFormat="1" ht="24.75" customHeight="1" spans="1:12">
      <c r="A46" s="34" t="s">
        <v>81</v>
      </c>
      <c r="B46" s="24">
        <v>2110</v>
      </c>
      <c r="C46" s="24">
        <v>1714</v>
      </c>
      <c r="D46" s="24">
        <v>2031</v>
      </c>
      <c r="E46" s="24">
        <f t="shared" si="11"/>
        <v>317</v>
      </c>
      <c r="F46" s="25">
        <f t="shared" si="12"/>
        <v>0.184947491248541</v>
      </c>
      <c r="G46" s="32"/>
      <c r="H46" s="24"/>
      <c r="I46" s="24"/>
      <c r="J46" s="24"/>
      <c r="K46" s="24"/>
      <c r="L46" s="40"/>
    </row>
    <row r="47" s="6" customFormat="1" ht="24.75" customHeight="1" spans="1:12">
      <c r="A47" s="34" t="s">
        <v>82</v>
      </c>
      <c r="B47" s="24">
        <v>0</v>
      </c>
      <c r="C47" s="24">
        <v>11833</v>
      </c>
      <c r="D47" s="24">
        <v>11833</v>
      </c>
      <c r="E47" s="24">
        <f t="shared" si="11"/>
        <v>0</v>
      </c>
      <c r="F47" s="25">
        <f t="shared" si="12"/>
        <v>0</v>
      </c>
      <c r="G47" s="32"/>
      <c r="H47" s="24"/>
      <c r="I47" s="24"/>
      <c r="J47" s="24"/>
      <c r="K47" s="24"/>
      <c r="L47" s="40"/>
    </row>
    <row r="48" s="6" customFormat="1" ht="24.75" customHeight="1" spans="1:12">
      <c r="A48" s="23" t="s">
        <v>83</v>
      </c>
      <c r="B48" s="24">
        <v>492938</v>
      </c>
      <c r="C48" s="24">
        <f>542809-90000</f>
        <v>452809</v>
      </c>
      <c r="D48" s="24">
        <v>536498</v>
      </c>
      <c r="E48" s="24">
        <f t="shared" si="11"/>
        <v>83689</v>
      </c>
      <c r="F48" s="25">
        <f t="shared" si="12"/>
        <v>0.184821856456033</v>
      </c>
      <c r="G48" s="32"/>
      <c r="H48" s="24"/>
      <c r="I48" s="24"/>
      <c r="J48" s="24"/>
      <c r="K48" s="24"/>
      <c r="L48" s="40"/>
    </row>
    <row r="49" s="6" customFormat="1" ht="24.75" customHeight="1" spans="1:12">
      <c r="A49" s="23" t="s">
        <v>84</v>
      </c>
      <c r="B49" s="24">
        <v>132155</v>
      </c>
      <c r="C49" s="24"/>
      <c r="D49" s="24"/>
      <c r="E49" s="24"/>
      <c r="F49" s="25"/>
      <c r="G49" s="32"/>
      <c r="H49" s="24"/>
      <c r="I49" s="24"/>
      <c r="J49" s="24"/>
      <c r="K49" s="24"/>
      <c r="L49" s="40"/>
    </row>
    <row r="50" s="6" customFormat="1" ht="24.75" customHeight="1" spans="1:12">
      <c r="A50" s="23" t="s">
        <v>85</v>
      </c>
      <c r="B50" s="24">
        <v>69347</v>
      </c>
      <c r="C50" s="24">
        <v>23309</v>
      </c>
      <c r="D50" s="24">
        <v>23851</v>
      </c>
      <c r="E50" s="24">
        <f>D50-C50</f>
        <v>542</v>
      </c>
      <c r="F50" s="25">
        <f>E50/C50</f>
        <v>0.0232528207988331</v>
      </c>
      <c r="G50" s="32"/>
      <c r="H50" s="24"/>
      <c r="I50" s="24"/>
      <c r="J50" s="24"/>
      <c r="K50" s="24"/>
      <c r="L50" s="40"/>
    </row>
    <row r="51" s="6" customFormat="1" ht="24.75" customHeight="1" spans="1:12">
      <c r="A51" s="36" t="s">
        <v>86</v>
      </c>
      <c r="B51" s="24">
        <f>B6+B41+B44+B48+B49+B50</f>
        <v>2770879</v>
      </c>
      <c r="C51" s="24">
        <f>C6+C41+C44+C48+C49+C50</f>
        <v>2037735</v>
      </c>
      <c r="D51" s="24">
        <f>D6+D41+D44+D48+D49+D50</f>
        <v>2028354</v>
      </c>
      <c r="E51" s="24">
        <f>D51-C51</f>
        <v>-9381</v>
      </c>
      <c r="F51" s="25">
        <f>E51/C51</f>
        <v>-0.00460364080707256</v>
      </c>
      <c r="G51" s="37" t="s">
        <v>87</v>
      </c>
      <c r="H51" s="27">
        <f t="shared" ref="H51:J51" si="13">H6+H31+H32+H33+H34+H35+H36</f>
        <v>2770879</v>
      </c>
      <c r="I51" s="27">
        <f t="shared" si="13"/>
        <v>2037735</v>
      </c>
      <c r="J51" s="27">
        <f t="shared" si="13"/>
        <v>2028354</v>
      </c>
      <c r="K51" s="24">
        <f>J51-I51</f>
        <v>-9381</v>
      </c>
      <c r="L51" s="40">
        <f>K51/I51</f>
        <v>-0.00460364080707256</v>
      </c>
    </row>
  </sheetData>
  <mergeCells count="12">
    <mergeCell ref="A2:L2"/>
    <mergeCell ref="K3:L3"/>
    <mergeCell ref="E4:F4"/>
    <mergeCell ref="K4:L4"/>
    <mergeCell ref="A4:A5"/>
    <mergeCell ref="B4:B5"/>
    <mergeCell ref="C4:C5"/>
    <mergeCell ref="D4:D5"/>
    <mergeCell ref="G4:G5"/>
    <mergeCell ref="H4:H5"/>
    <mergeCell ref="I4:I5"/>
    <mergeCell ref="J4:J5"/>
  </mergeCells>
  <printOptions horizontalCentered="1"/>
  <pageMargins left="0.196850393700787" right="0.196850393700787" top="0.78740157480315" bottom="0.78740157480315" header="0.511811023622047" footer="0.511811023622047"/>
  <pageSetup paperSize="9" scale="83" firstPageNumber="8" fitToHeight="0" orientation="landscape" useFirstPageNumber="1" horizontalDpi="600" verticalDpi="600"/>
  <headerFooter alignWithMargins="0" scaleWithDoc="0">
    <oddFooter>&amp;C&amp;14—&amp;P—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木子祥</dc:creator>
  <cp:lastModifiedBy>木子祥</cp:lastModifiedBy>
  <dcterms:created xsi:type="dcterms:W3CDTF">2023-08-01T06:45:23Z</dcterms:created>
  <dcterms:modified xsi:type="dcterms:W3CDTF">2023-08-01T06:45:29Z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D20835A550174171908023D1CD490342_11</vt:lpwstr>
  </property>
  <property fmtid="{D5CDD505-2E9C-101B-9397-08002B2CF9AE}" pid="3" name="KSOProductBuildVer">
    <vt:lpwstr>2052-12.1.0.15120</vt:lpwstr>
  </property>
</Properties>
</file>